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6. CMS Quarterly Update_April 2025/"/>
    </mc:Choice>
  </mc:AlternateContent>
  <xr:revisionPtr revIDLastSave="4" documentId="8_{23F8B432-C2AC-4183-AEFC-6062B90F3018}" xr6:coauthVersionLast="47" xr6:coauthVersionMax="47" xr10:uidLastSave="{5B5D15C6-851E-40A6-A775-03363EEE6644}"/>
  <bookViews>
    <workbookView xWindow="-120" yWindow="-120" windowWidth="24240" windowHeight="13020" xr2:uid="{C0046A36-B494-46EF-989A-6C7DBF974F0D}"/>
  </bookViews>
  <sheets>
    <sheet name="Mar 25 CMS Report in $M " sheetId="1" r:id="rId1"/>
  </sheets>
  <definedNames>
    <definedName name="NewRepos">#REF!</definedName>
    <definedName name="_xlnm.Print_Area" localSheetId="0">'Mar 25 CMS Report in $M '!$A$1:$AG$49</definedName>
    <definedName name="_xlnm.Print_Titles" localSheetId="0">'Mar 25 CMS Report in $M '!$A:$A,'Mar 25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" l="1"/>
  <c r="O65" i="1"/>
  <c r="O64" i="1"/>
  <c r="O85" i="1"/>
  <c r="E48" i="1"/>
  <c r="E47" i="1"/>
  <c r="E45" i="1"/>
  <c r="E49" i="1"/>
  <c r="E46" i="1"/>
  <c r="AD2" i="1"/>
  <c r="E50" i="1" l="1"/>
  <c r="O66" i="1"/>
  <c r="O75" i="1"/>
  <c r="O77" i="1"/>
  <c r="O80" i="1"/>
  <c r="O82" i="1" s="1"/>
</calcChain>
</file>

<file path=xl/sharedStrings.xml><?xml version="1.0" encoding="utf-8"?>
<sst xmlns="http://schemas.openxmlformats.org/spreadsheetml/2006/main" count="231" uniqueCount="145">
  <si>
    <t>SFY2025 Q4 Quarterly Report</t>
  </si>
  <si>
    <t>HIGHLIGHTED FIELDS INDICATE CHANGES FROM DECEMBER 2024 SUBMISSION</t>
  </si>
  <si>
    <t>For April 2025 Submission</t>
  </si>
  <si>
    <t>For benefits, FMAP rate by quarter:</t>
  </si>
  <si>
    <t>Actuals Expenditures from:</t>
  </si>
  <si>
    <t>July 1, 2021 to March 31, 2025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</si>
  <si>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</si>
  <si>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</si>
  <si>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</si>
  <si>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</si>
  <si>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</si>
  <si>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</si>
  <si>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</si>
  <si>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</si>
  <si>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</si>
  <si>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</si>
  <si>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</si>
  <si>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</si>
  <si>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</si>
  <si>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</si>
  <si>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</si>
  <si>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</si>
  <si>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</si>
  <si>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</si>
  <si>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</si>
  <si>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</si>
  <si>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</si>
  <si>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</si>
  <si>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</si>
  <si>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</si>
  <si>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State Restricted Receipt Funds TD</t>
  </si>
  <si>
    <t>Federal Funds TD</t>
  </si>
  <si>
    <t>Q4 SFY25 
(April- June 2025)</t>
  </si>
  <si>
    <t>Total SFY 25</t>
  </si>
  <si>
    <t>Q1 SFY26 (July - Sept 2025)</t>
  </si>
  <si>
    <t>Q2 SFY26 
(Oct - Dec 2025)</t>
  </si>
  <si>
    <t>Q3 SFY26  
(Jan - March 2026)</t>
  </si>
  <si>
    <t>Q4 SFY26 
(April- June 2026)</t>
  </si>
  <si>
    <t>Total SFY 26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</si>
  <si>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</si>
  <si>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</si>
  <si>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</si>
  <si>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</si>
  <si>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</si>
  <si>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</si>
  <si>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</si>
  <si>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</si>
  <si>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Admin</t>
  </si>
  <si>
    <t>28:HCBS-02</t>
  </si>
  <si>
    <t>Children's BH</t>
  </si>
  <si>
    <t>Staffing &amp; Admin to Support Mobile Response</t>
  </si>
  <si>
    <t>Mixed: Admin &amp; None</t>
  </si>
  <si>
    <t>28:HCBS-03</t>
  </si>
  <si>
    <t>Mobile Response &amp; Stabilization Services</t>
  </si>
  <si>
    <t>None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</si>
  <si>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</si>
  <si>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</si>
  <si>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</si>
  <si>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</si>
  <si>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</si>
  <si>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</si>
  <si>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Benefit</t>
  </si>
  <si>
    <t>28:HCBS-07</t>
  </si>
  <si>
    <t>No Wrong Door Enhancement</t>
  </si>
  <si>
    <t>Strengthening the System with a Single Point of Access</t>
  </si>
  <si>
    <t>None (BHOLD IAPD)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</si>
  <si>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</si>
  <si>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</si>
  <si>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</si>
  <si>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</si>
  <si>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</si>
  <si>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</si>
  <si>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</si>
  <si>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</si>
  <si>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</si>
  <si>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Mixed: IAPD &amp; Admin</t>
  </si>
  <si>
    <t>28:HCBS-11</t>
  </si>
  <si>
    <t>Person-Centered Options Counseling Network Expansion &amp; Implementation Assistance</t>
  </si>
  <si>
    <t>IAPD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</si>
  <si>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</si>
  <si>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</si>
  <si>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</si>
  <si>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</si>
  <si>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</si>
  <si>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None (UHIP IAPD)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</si>
  <si>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</si>
  <si>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</si>
  <si>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</si>
  <si>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</si>
  <si>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</si>
  <si>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</si>
  <si>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</si>
  <si>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</si>
  <si>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</si>
  <si>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</si>
  <si>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</si>
  <si>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</si>
  <si>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</si>
  <si>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</si>
  <si>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</si>
  <si>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</si>
  <si>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</si>
  <si>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</si>
  <si>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</si>
  <si>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</si>
  <si>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</si>
  <si>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28:HCBS-22</t>
  </si>
  <si>
    <t>HCBS Supportive Adult BH</t>
  </si>
  <si>
    <t>28:HCBS-23</t>
  </si>
  <si>
    <t>Prevention Services - Children's BH</t>
  </si>
  <si>
    <t>28:HCBS-24</t>
  </si>
  <si>
    <t xml:space="preserve">Quality Improvement / Promoting Equity </t>
  </si>
  <si>
    <t>Remote Support Services Pilot</t>
  </si>
  <si>
    <t>28:HCBS-25</t>
  </si>
  <si>
    <t>HCBS Equity</t>
  </si>
  <si>
    <t xml:space="preserve">Olmstead Planning
Community Engagement
</t>
  </si>
  <si>
    <t>28:HCBS-26</t>
  </si>
  <si>
    <t xml:space="preserve">Unsheltered Supportive Services </t>
  </si>
  <si>
    <t>28:HCBS-27</t>
  </si>
  <si>
    <t>Community-Based SUD Housing</t>
  </si>
  <si>
    <t>28:HCBS-28</t>
  </si>
  <si>
    <t>Public Housing/Neighborhood Resident Service Coordinator Pilot</t>
  </si>
  <si>
    <t>28:HCBS-29</t>
  </si>
  <si>
    <t>Homeless Service Provider Recruitment Retention</t>
  </si>
  <si>
    <t>28:HCBS-30</t>
  </si>
  <si>
    <t>Self-Directed Program Expansion/Service Advisory</t>
  </si>
  <si>
    <t>28:HCBS-31</t>
  </si>
  <si>
    <t>Enhanced HCBS Information, Awareness, &amp; Outreach</t>
  </si>
  <si>
    <t>28:HCBS-32</t>
  </si>
  <si>
    <t>Quality &amp; Equity</t>
  </si>
  <si>
    <t>Enhanced State Quality Strategy</t>
  </si>
  <si>
    <t>28:HCBS-33</t>
  </si>
  <si>
    <t>Building TBI Capacity</t>
  </si>
  <si>
    <t>28:HCBS-34</t>
  </si>
  <si>
    <t>Oral Health Emergency Department Diversion</t>
  </si>
  <si>
    <t>28:HCBS-35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</si>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</sst>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6" fillId="6" borderId="0" xfId="0" applyFont="1" applyFill="1"/>
    <xf numFmtId="0" fontId="5" fillId="7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7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4" fontId="10" fillId="3" borderId="6" xfId="2" applyFont="1" applyFill="1" applyBorder="1" applyAlignment="1">
      <alignment vertical="center"/>
    </xf>
    <xf numFmtId="44" fontId="10" fillId="10" borderId="7" xfId="2" applyFont="1" applyFill="1" applyBorder="1" applyAlignment="1">
      <alignment vertical="center"/>
    </xf>
    <xf numFmtId="44" fontId="5" fillId="0" borderId="8" xfId="2" applyFont="1" applyBorder="1" applyAlignment="1">
      <alignment vertical="center"/>
    </xf>
    <xf numFmtId="44" fontId="5" fillId="10" borderId="9" xfId="2" applyFont="1" applyFill="1" applyBorder="1" applyAlignment="1">
      <alignment vertical="center"/>
    </xf>
    <xf numFmtId="44" fontId="5" fillId="0" borderId="6" xfId="2" applyFont="1" applyFill="1" applyBorder="1" applyAlignment="1">
      <alignment vertical="center"/>
    </xf>
    <xf numFmtId="44" fontId="5" fillId="2" borderId="6" xfId="2" applyFont="1" applyFill="1" applyBorder="1" applyAlignment="1">
      <alignment vertical="center"/>
    </xf>
    <xf numFmtId="44" fontId="10" fillId="2" borderId="6" xfId="2" applyFont="1" applyFill="1" applyBorder="1" applyAlignment="1">
      <alignment vertical="center"/>
    </xf>
    <xf numFmtId="9" fontId="5" fillId="0" borderId="6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0" fillId="0" borderId="0" xfId="0" applyNumberFormat="1"/>
    <xf numFmtId="44" fontId="10" fillId="10" borderId="10" xfId="2" applyFont="1" applyFill="1" applyBorder="1" applyAlignment="1">
      <alignment vertical="center"/>
    </xf>
    <xf numFmtId="9" fontId="5" fillId="2" borderId="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10" fillId="4" borderId="6" xfId="2" applyFont="1" applyFill="1" applyBorder="1" applyAlignment="1">
      <alignment vertical="center"/>
    </xf>
    <xf numFmtId="44" fontId="10" fillId="0" borderId="6" xfId="2" applyFont="1" applyFill="1" applyBorder="1" applyAlignment="1">
      <alignment vertical="center"/>
    </xf>
    <xf numFmtId="44" fontId="11" fillId="4" borderId="6" xfId="2" applyFont="1" applyFill="1" applyBorder="1" applyAlignment="1">
      <alignment vertical="center"/>
    </xf>
    <xf numFmtId="44" fontId="11" fillId="10" borderId="10" xfId="2" applyFont="1" applyFill="1" applyBorder="1" applyAlignment="1">
      <alignment vertical="center"/>
    </xf>
    <xf numFmtId="44" fontId="12" fillId="10" borderId="9" xfId="2" applyFont="1" applyFill="1" applyBorder="1" applyAlignment="1">
      <alignment vertical="center"/>
    </xf>
    <xf numFmtId="44" fontId="12" fillId="0" borderId="8" xfId="2" applyFont="1" applyBorder="1" applyAlignment="1">
      <alignment vertical="center"/>
    </xf>
    <xf numFmtId="44" fontId="12" fillId="0" borderId="6" xfId="2" applyFont="1" applyFill="1" applyBorder="1" applyAlignment="1">
      <alignment vertical="center"/>
    </xf>
    <xf numFmtId="9" fontId="12" fillId="2" borderId="6" xfId="3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4" fontId="13" fillId="2" borderId="6" xfId="2" applyFont="1" applyFill="1" applyBorder="1" applyAlignment="1">
      <alignment vertical="center"/>
    </xf>
    <xf numFmtId="44" fontId="0" fillId="0" borderId="0" xfId="2" applyFont="1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4" fillId="7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0" fontId="15" fillId="0" borderId="0" xfId="0" applyFont="1"/>
    <xf numFmtId="44" fontId="15" fillId="0" borderId="0" xfId="0" applyNumberFormat="1" applyFont="1"/>
    <xf numFmtId="9" fontId="12" fillId="0" borderId="6" xfId="3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vertical="center" wrapText="1"/>
    </xf>
    <xf numFmtId="44" fontId="9" fillId="11" borderId="6" xfId="2" applyFont="1" applyFill="1" applyBorder="1" applyAlignment="1">
      <alignment vertical="center"/>
    </xf>
    <xf numFmtId="44" fontId="10" fillId="11" borderId="6" xfId="2" applyFont="1" applyFill="1" applyBorder="1" applyAlignment="1">
      <alignment vertical="center"/>
    </xf>
    <xf numFmtId="44" fontId="17" fillId="11" borderId="6" xfId="2" applyFont="1" applyFill="1" applyBorder="1" applyAlignment="1">
      <alignment vertical="center"/>
    </xf>
    <xf numFmtId="44" fontId="5" fillId="11" borderId="6" xfId="2" applyFont="1" applyFill="1" applyBorder="1" applyAlignment="1">
      <alignment vertical="center"/>
    </xf>
    <xf numFmtId="44" fontId="9" fillId="11" borderId="10" xfId="2" applyFont="1" applyFill="1" applyBorder="1" applyAlignment="1">
      <alignment vertical="center"/>
    </xf>
    <xf numFmtId="44" fontId="9" fillId="11" borderId="0" xfId="2" applyFont="1" applyFill="1" applyBorder="1" applyAlignment="1">
      <alignment vertical="center"/>
    </xf>
    <xf numFmtId="164" fontId="6" fillId="12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4" fontId="9" fillId="0" borderId="0" xfId="2" applyFont="1" applyFill="1" applyBorder="1" applyAlignment="1">
      <alignment vertical="center"/>
    </xf>
    <xf numFmtId="44" fontId="10" fillId="0" borderId="0" xfId="2" applyFont="1" applyFill="1" applyBorder="1" applyAlignment="1">
      <alignment vertical="center"/>
    </xf>
    <xf numFmtId="44" fontId="17" fillId="0" borderId="0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44" fontId="18" fillId="0" borderId="0" xfId="2" applyFont="1" applyFill="1" applyBorder="1" applyAlignment="1">
      <alignment vertical="center"/>
    </xf>
    <xf numFmtId="166" fontId="3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9" fillId="0" borderId="0" xfId="2" applyFont="1" applyFill="1" applyBorder="1" applyAlignment="1">
      <alignment horizontal="right" vertical="center"/>
    </xf>
    <xf numFmtId="44" fontId="18" fillId="0" borderId="0" xfId="0" applyNumberFormat="1" applyFont="1" applyAlignment="1">
      <alignment horizontal="center" vertical="center"/>
    </xf>
    <xf numFmtId="165" fontId="3" fillId="0" borderId="11" xfId="1" applyNumberFormat="1" applyFont="1" applyBorder="1" applyAlignment="1">
      <alignment horizontal="right"/>
    </xf>
    <xf numFmtId="43" fontId="3" fillId="0" borderId="0" xfId="1" applyFont="1"/>
    <xf numFmtId="44" fontId="0" fillId="0" borderId="0" xfId="2" applyFont="1"/>
    <xf numFmtId="8" fontId="16" fillId="0" borderId="6" xfId="2" applyNumberFormat="1" applyFont="1" applyBorder="1" applyAlignment="1">
      <alignment horizontal="center" vertical="center"/>
    </xf>
    <xf numFmtId="8" fontId="17" fillId="0" borderId="6" xfId="2" applyNumberFormat="1" applyFont="1" applyBorder="1" applyAlignment="1">
      <alignment horizontal="center" vertical="center"/>
    </xf>
    <xf numFmtId="44" fontId="0" fillId="0" borderId="6" xfId="2" applyFont="1" applyBorder="1"/>
    <xf numFmtId="44" fontId="0" fillId="2" borderId="12" xfId="0" applyNumberFormat="1" applyFill="1" applyBorder="1"/>
    <xf numFmtId="44" fontId="17" fillId="0" borderId="6" xfId="2" applyFont="1" applyBorder="1" applyAlignment="1">
      <alignment horizontal="center" vertical="center"/>
    </xf>
    <xf numFmtId="44" fontId="13" fillId="2" borderId="0" xfId="2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87E7-BBAE-477C-B0F9-F823BBC642B1}">
  <sheetPr>
    <tabColor rgb="FF00B050"/>
  </sheetPr>
  <dimension ref="A1:AJ87"/>
  <sheetViews>
    <sheetView tabSelected="1" zoomScale="80" zoomScaleNormal="80" workbookViewId="0">
      <pane xSplit="2" ySplit="4" topLeftCell="Y5" activePane="bottomRight" state="frozen"/>
      <selection pane="bottomRight" activeCell="AK6" sqref="AK6"/>
      <selection pane="bottomLeft" activeCell="A5" sqref="A5"/>
      <selection pane="topRight" activeCell="C1" sqref="C1"/>
    </sheetView>
  </sheetViews>
  <sheetFormatPr defaultRowHeight="15" outlineLevelCol="1"/>
  <cols>
    <col min="1" max="1" width="15" hidden="1" customWidth="1"/>
    <col min="2" max="2" width="20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4" width="16.42578125" customWidth="1"/>
    <col min="15" max="15" width="20.140625" bestFit="1" customWidth="1"/>
    <col min="16" max="16" width="15" bestFit="1" customWidth="1"/>
    <col min="17" max="17" width="16" bestFit="1" customWidth="1"/>
    <col min="18" max="20" width="15.28515625" bestFit="1" customWidth="1"/>
    <col min="21" max="22" width="16.42578125" customWidth="1"/>
    <col min="23" max="23" width="14.85546875" customWidth="1"/>
    <col min="24" max="24" width="16.85546875" bestFit="1" customWidth="1"/>
    <col min="25" max="29" width="16.85546875" customWidth="1"/>
    <col min="30" max="30" width="11.5703125" customWidth="1"/>
    <col min="31" max="31" width="16" bestFit="1" customWidth="1"/>
    <col min="32" max="32" width="17.7109375" bestFit="1" customWidth="1"/>
    <col min="33" max="33" width="22.5703125" customWidth="1"/>
    <col min="36" max="36" width="9.85546875" bestFit="1" customWidth="1"/>
  </cols>
  <sheetData>
    <row r="1" spans="1:36">
      <c r="B1" s="1" t="s">
        <v>0</v>
      </c>
      <c r="C1" s="2"/>
      <c r="D1" s="3" t="s">
        <v>1</v>
      </c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6">
      <c r="B2" s="4" t="s">
        <v>2</v>
      </c>
      <c r="C2" s="2"/>
      <c r="E2" s="2"/>
      <c r="F2" s="2" t="s">
        <v>3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>
        <v>0.56510000000000005</v>
      </c>
      <c r="P2" s="7">
        <v>0.55010000000000003</v>
      </c>
      <c r="Q2" s="7"/>
      <c r="R2" s="7">
        <v>0.55010000000000003</v>
      </c>
      <c r="S2" s="7">
        <v>0.55010000000000003</v>
      </c>
      <c r="T2" s="7">
        <v>0.55010000000000003</v>
      </c>
      <c r="U2" s="7"/>
      <c r="V2" s="7"/>
      <c r="W2" s="7">
        <v>0.55010000000000003</v>
      </c>
      <c r="X2" s="7"/>
      <c r="Y2" s="7"/>
      <c r="Z2" s="7"/>
      <c r="AA2" s="7"/>
      <c r="AB2" s="7"/>
      <c r="AC2" s="7"/>
      <c r="AD2" s="8">
        <f>+AVERAGE(O2,P2,W2)</f>
        <v>0.55510000000000004</v>
      </c>
      <c r="AE2" s="2"/>
      <c r="AF2" s="2"/>
      <c r="AG2" s="2"/>
    </row>
    <row r="3" spans="1:36" ht="15.75" thickBot="1">
      <c r="B3" s="4" t="s">
        <v>4</v>
      </c>
      <c r="C3" s="4" t="s">
        <v>5</v>
      </c>
      <c r="D3" s="2"/>
      <c r="E3" s="2"/>
      <c r="F3" s="9" t="s">
        <v>6</v>
      </c>
      <c r="G3" s="10"/>
      <c r="H3" s="10"/>
      <c r="I3" s="10"/>
      <c r="J3" s="10"/>
      <c r="K3" s="10"/>
      <c r="L3" s="10"/>
      <c r="M3" s="9"/>
      <c r="N3" s="10"/>
      <c r="O3" s="10"/>
      <c r="P3" s="10"/>
      <c r="Q3" s="10"/>
      <c r="R3" s="10"/>
      <c r="S3" s="10"/>
      <c r="T3" s="10"/>
      <c r="U3" s="3" t="s">
        <v>7</v>
      </c>
      <c r="V3" s="3"/>
      <c r="W3" s="11" t="s">
        <v>8</v>
      </c>
      <c r="X3" s="11"/>
      <c r="Y3" s="11"/>
      <c r="Z3" s="11"/>
      <c r="AA3" s="11"/>
      <c r="AB3" s="11"/>
      <c r="AC3" s="11"/>
      <c r="AD3" s="2"/>
      <c r="AE3" s="12" t="s">
        <v>9</v>
      </c>
      <c r="AF3" s="12"/>
      <c r="AG3" s="12"/>
    </row>
    <row r="4" spans="1:36" s="20" customFormat="1" ht="45.75" thickBot="1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6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6" t="s">
        <v>21</v>
      </c>
      <c r="M4" s="14" t="s">
        <v>22</v>
      </c>
      <c r="N4" s="14" t="s">
        <v>23</v>
      </c>
      <c r="O4" s="14" t="s">
        <v>24</v>
      </c>
      <c r="P4" s="14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8" t="s">
        <v>33</v>
      </c>
      <c r="Y4" s="14" t="s">
        <v>34</v>
      </c>
      <c r="Z4" s="14" t="s">
        <v>35</v>
      </c>
      <c r="AA4" s="14" t="s">
        <v>36</v>
      </c>
      <c r="AB4" s="14" t="s">
        <v>37</v>
      </c>
      <c r="AC4" s="14" t="s">
        <v>38</v>
      </c>
      <c r="AD4" s="19" t="s">
        <v>39</v>
      </c>
      <c r="AE4" s="14" t="s">
        <v>40</v>
      </c>
      <c r="AF4" s="14" t="s">
        <v>41</v>
      </c>
      <c r="AG4" s="14" t="s">
        <v>42</v>
      </c>
    </row>
    <row r="5" spans="1:36" ht="30">
      <c r="A5" s="21" t="s">
        <v>43</v>
      </c>
      <c r="B5" s="22" t="s">
        <v>44</v>
      </c>
      <c r="C5" s="23" t="s">
        <v>45</v>
      </c>
      <c r="D5" s="23" t="s">
        <v>46</v>
      </c>
      <c r="E5" s="24">
        <v>5.3019189999999998</v>
      </c>
      <c r="F5" s="25">
        <v>0</v>
      </c>
      <c r="G5" s="25">
        <v>0</v>
      </c>
      <c r="H5" s="26">
        <v>0</v>
      </c>
      <c r="I5" s="26">
        <v>0</v>
      </c>
      <c r="J5" s="26">
        <v>0</v>
      </c>
      <c r="K5" s="26">
        <v>0</v>
      </c>
      <c r="L5" s="27">
        <v>0</v>
      </c>
      <c r="M5" s="28">
        <v>0</v>
      </c>
      <c r="N5" s="28">
        <v>7.3499499999999995E-2</v>
      </c>
      <c r="O5" s="28">
        <v>0.25727876</v>
      </c>
      <c r="P5" s="28">
        <v>3.5471940000000002</v>
      </c>
      <c r="Q5" s="27">
        <v>3.8779722599999999</v>
      </c>
      <c r="R5" s="28">
        <v>0.20314876000000023</v>
      </c>
      <c r="S5" s="28">
        <v>0.28014762999999998</v>
      </c>
      <c r="T5" s="29">
        <v>0.31402049999999998</v>
      </c>
      <c r="U5" s="30">
        <v>2.3376445500000003</v>
      </c>
      <c r="V5" s="30">
        <v>2.3376445999999995</v>
      </c>
      <c r="W5" s="29">
        <v>0.33013956999999999</v>
      </c>
      <c r="X5" s="29">
        <v>1.1274564600000003</v>
      </c>
      <c r="Y5" s="29">
        <v>0.22008863000000001</v>
      </c>
      <c r="Z5" s="29">
        <v>7.6401649999999988E-2</v>
      </c>
      <c r="AA5" s="28">
        <v>0</v>
      </c>
      <c r="AB5" s="28">
        <v>0</v>
      </c>
      <c r="AC5" s="29">
        <v>0.29649028000000005</v>
      </c>
      <c r="AD5" s="31">
        <v>0.5</v>
      </c>
      <c r="AE5" s="29">
        <v>2.6509594999999999</v>
      </c>
      <c r="AF5" s="29">
        <v>2.6509594999999999</v>
      </c>
      <c r="AG5" s="32" t="s">
        <v>47</v>
      </c>
      <c r="AI5" s="33"/>
      <c r="AJ5" s="33"/>
    </row>
    <row r="6" spans="1:36" ht="30">
      <c r="A6" s="21" t="s">
        <v>48</v>
      </c>
      <c r="B6" s="22" t="s">
        <v>49</v>
      </c>
      <c r="C6" s="23" t="s">
        <v>45</v>
      </c>
      <c r="D6" s="23" t="s">
        <v>50</v>
      </c>
      <c r="E6" s="24">
        <v>0.79058834</v>
      </c>
      <c r="F6" s="34">
        <v>0</v>
      </c>
      <c r="G6" s="27">
        <v>0</v>
      </c>
      <c r="H6" s="26">
        <v>0</v>
      </c>
      <c r="I6" s="26">
        <v>2.8124E-2</v>
      </c>
      <c r="J6" s="26">
        <v>0</v>
      </c>
      <c r="K6" s="26">
        <v>2.0800600000000002E-2</v>
      </c>
      <c r="L6" s="27">
        <v>4.8924600000000006E-2</v>
      </c>
      <c r="M6" s="28">
        <v>6.5057999999999991E-3</v>
      </c>
      <c r="N6" s="28">
        <v>8.7182400000000004E-3</v>
      </c>
      <c r="O6" s="28">
        <v>9.03756E-3</v>
      </c>
      <c r="P6" s="28">
        <v>9.2353310000000008E-2</v>
      </c>
      <c r="Q6" s="27">
        <v>0.11661491000000002</v>
      </c>
      <c r="R6" s="28">
        <v>2.3269929999999994E-2</v>
      </c>
      <c r="S6" s="28">
        <v>0.25330104000000003</v>
      </c>
      <c r="T6" s="29">
        <v>0.34847785999999997</v>
      </c>
      <c r="U6" s="30">
        <v>0.7264948699999999</v>
      </c>
      <c r="V6" s="30">
        <v>6.4093470000000027E-2</v>
      </c>
      <c r="W6" s="28">
        <v>0</v>
      </c>
      <c r="X6" s="29">
        <v>0.62504883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35">
        <v>9.7512741880659753E-2</v>
      </c>
      <c r="AE6" s="29">
        <v>7.7092436732279265E-2</v>
      </c>
      <c r="AF6" s="29">
        <v>0.71349590326772072</v>
      </c>
      <c r="AG6" s="36" t="s">
        <v>51</v>
      </c>
      <c r="AI6" s="33"/>
      <c r="AJ6" s="33"/>
    </row>
    <row r="7" spans="1:36" ht="30">
      <c r="A7" s="21" t="s">
        <v>52</v>
      </c>
      <c r="B7" s="22" t="s">
        <v>49</v>
      </c>
      <c r="C7" s="23" t="s">
        <v>45</v>
      </c>
      <c r="D7" s="23" t="s">
        <v>53</v>
      </c>
      <c r="E7" s="37">
        <v>5.3287500000000003</v>
      </c>
      <c r="F7" s="34">
        <v>0</v>
      </c>
      <c r="G7" s="27">
        <v>0</v>
      </c>
      <c r="H7" s="26">
        <v>0</v>
      </c>
      <c r="I7" s="26">
        <v>0</v>
      </c>
      <c r="J7" s="26">
        <v>1.0874999999999999</v>
      </c>
      <c r="K7" s="26">
        <v>0.96740000000000004</v>
      </c>
      <c r="L7" s="27">
        <v>2.0548999999999999</v>
      </c>
      <c r="M7" s="28">
        <v>0.22500000000000001</v>
      </c>
      <c r="N7" s="28">
        <v>1.48125</v>
      </c>
      <c r="O7" s="28">
        <v>1.3388500000000001</v>
      </c>
      <c r="P7" s="28">
        <v>0.1825</v>
      </c>
      <c r="Q7" s="27">
        <v>3.2275999999999998</v>
      </c>
      <c r="R7" s="28">
        <v>0</v>
      </c>
      <c r="S7" s="28">
        <v>4.6249999999999999E-2</v>
      </c>
      <c r="T7" s="28">
        <v>0</v>
      </c>
      <c r="U7" s="38">
        <v>5.3287500000000003</v>
      </c>
      <c r="V7" s="38">
        <v>0</v>
      </c>
      <c r="W7" s="28">
        <v>0</v>
      </c>
      <c r="X7" s="28">
        <v>4.6249999999999999E-2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31">
        <v>0</v>
      </c>
      <c r="AE7" s="28">
        <v>0</v>
      </c>
      <c r="AF7" s="28">
        <v>5.3287500000000003</v>
      </c>
      <c r="AG7" s="36" t="s">
        <v>54</v>
      </c>
      <c r="AI7" s="33"/>
      <c r="AJ7" s="33"/>
    </row>
    <row r="8" spans="1:36" ht="30">
      <c r="A8" s="21" t="s">
        <v>55</v>
      </c>
      <c r="B8" s="22" t="s">
        <v>49</v>
      </c>
      <c r="C8" s="23" t="s">
        <v>45</v>
      </c>
      <c r="D8" s="23" t="s">
        <v>56</v>
      </c>
      <c r="E8" s="39">
        <v>0</v>
      </c>
      <c r="F8" s="40">
        <v>0</v>
      </c>
      <c r="G8" s="41">
        <v>0</v>
      </c>
      <c r="H8" s="42">
        <v>0</v>
      </c>
      <c r="I8" s="42">
        <v>0</v>
      </c>
      <c r="J8" s="42">
        <v>0</v>
      </c>
      <c r="K8" s="42">
        <v>0</v>
      </c>
      <c r="L8" s="41">
        <v>0</v>
      </c>
      <c r="M8" s="43">
        <v>0</v>
      </c>
      <c r="N8" s="43">
        <v>0</v>
      </c>
      <c r="O8" s="43">
        <v>0</v>
      </c>
      <c r="P8" s="43">
        <v>0</v>
      </c>
      <c r="Q8" s="41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4">
        <v>0</v>
      </c>
      <c r="AE8" s="43">
        <v>0</v>
      </c>
      <c r="AF8" s="43">
        <v>0</v>
      </c>
      <c r="AG8" s="45" t="s">
        <v>47</v>
      </c>
      <c r="AI8" s="33"/>
      <c r="AJ8" s="33"/>
    </row>
    <row r="9" spans="1:36" ht="30">
      <c r="A9" s="21" t="s">
        <v>57</v>
      </c>
      <c r="B9" s="22" t="s">
        <v>49</v>
      </c>
      <c r="C9" s="23" t="s">
        <v>45</v>
      </c>
      <c r="D9" s="23" t="s">
        <v>58</v>
      </c>
      <c r="E9" s="39">
        <v>0</v>
      </c>
      <c r="F9" s="40">
        <v>0</v>
      </c>
      <c r="G9" s="41">
        <v>0</v>
      </c>
      <c r="H9" s="42">
        <v>0</v>
      </c>
      <c r="I9" s="42">
        <v>0</v>
      </c>
      <c r="J9" s="42">
        <v>0</v>
      </c>
      <c r="K9" s="42">
        <v>0</v>
      </c>
      <c r="L9" s="41">
        <v>0</v>
      </c>
      <c r="M9" s="43">
        <v>0</v>
      </c>
      <c r="N9" s="43">
        <v>0</v>
      </c>
      <c r="O9" s="43">
        <v>0</v>
      </c>
      <c r="P9" s="43">
        <v>0</v>
      </c>
      <c r="Q9" s="41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4">
        <v>0</v>
      </c>
      <c r="AE9" s="43">
        <v>0</v>
      </c>
      <c r="AF9" s="43">
        <v>0</v>
      </c>
      <c r="AG9" s="45" t="s">
        <v>47</v>
      </c>
      <c r="AI9" s="33"/>
      <c r="AJ9" s="33"/>
    </row>
    <row r="10" spans="1:36" ht="30">
      <c r="A10" s="21" t="s">
        <v>59</v>
      </c>
      <c r="B10" s="22" t="s">
        <v>49</v>
      </c>
      <c r="C10" s="23" t="s">
        <v>45</v>
      </c>
      <c r="D10" s="23" t="s">
        <v>60</v>
      </c>
      <c r="E10" s="24">
        <v>1.21307509</v>
      </c>
      <c r="F10" s="34">
        <v>0</v>
      </c>
      <c r="G10" s="27">
        <v>0</v>
      </c>
      <c r="H10" s="26">
        <v>0</v>
      </c>
      <c r="I10" s="26">
        <v>8.158689999999999E-2</v>
      </c>
      <c r="J10" s="26">
        <v>0.16659913000000001</v>
      </c>
      <c r="K10" s="26">
        <v>0</v>
      </c>
      <c r="L10" s="27">
        <v>0.24818603</v>
      </c>
      <c r="M10" s="28">
        <v>0.44582791999999999</v>
      </c>
      <c r="N10" s="28">
        <v>0</v>
      </c>
      <c r="O10" s="28">
        <v>0.45463113999999999</v>
      </c>
      <c r="P10" s="28">
        <v>0</v>
      </c>
      <c r="Q10" s="27">
        <v>0.90045906000000009</v>
      </c>
      <c r="R10" s="28">
        <v>0</v>
      </c>
      <c r="S10" s="28">
        <v>0</v>
      </c>
      <c r="T10" s="29">
        <v>6.4430000000000001E-2</v>
      </c>
      <c r="U10" s="30">
        <v>0.51127471000000002</v>
      </c>
      <c r="V10" s="30">
        <v>0.70180038</v>
      </c>
      <c r="W10" s="28">
        <v>0</v>
      </c>
      <c r="X10" s="29">
        <v>6.4430000000000001E-2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35">
        <v>0.57852921536786328</v>
      </c>
      <c r="AE10" s="29">
        <v>0.70179938000000019</v>
      </c>
      <c r="AF10" s="29">
        <v>0.51127570999999983</v>
      </c>
      <c r="AG10" s="32" t="s">
        <v>61</v>
      </c>
      <c r="AI10" s="33"/>
      <c r="AJ10" s="33"/>
    </row>
    <row r="11" spans="1:36" ht="30">
      <c r="A11" s="21" t="s">
        <v>62</v>
      </c>
      <c r="B11" s="22" t="s">
        <v>49</v>
      </c>
      <c r="C11" s="23" t="s">
        <v>63</v>
      </c>
      <c r="D11" s="23" t="s">
        <v>64</v>
      </c>
      <c r="E11" s="24">
        <v>0.10053167000000002</v>
      </c>
      <c r="F11" s="34">
        <v>0</v>
      </c>
      <c r="G11" s="27">
        <v>0</v>
      </c>
      <c r="H11" s="26">
        <v>0</v>
      </c>
      <c r="I11" s="26">
        <v>0</v>
      </c>
      <c r="J11" s="26">
        <v>0</v>
      </c>
      <c r="K11" s="26">
        <v>0</v>
      </c>
      <c r="L11" s="27">
        <v>0</v>
      </c>
      <c r="M11" s="28">
        <v>0</v>
      </c>
      <c r="N11" s="28">
        <v>0</v>
      </c>
      <c r="O11" s="28">
        <v>0</v>
      </c>
      <c r="P11" s="28">
        <v>0</v>
      </c>
      <c r="Q11" s="27">
        <v>0</v>
      </c>
      <c r="R11" s="28">
        <v>0</v>
      </c>
      <c r="S11" s="28">
        <v>0</v>
      </c>
      <c r="T11" s="29">
        <v>0.10053167</v>
      </c>
      <c r="U11" s="30">
        <v>0.10053167000000002</v>
      </c>
      <c r="V11" s="38">
        <v>0</v>
      </c>
      <c r="W11" s="28">
        <v>0</v>
      </c>
      <c r="X11" s="29">
        <v>0.10053167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31">
        <v>0</v>
      </c>
      <c r="AE11" s="29">
        <v>0</v>
      </c>
      <c r="AF11" s="29">
        <v>0.10053167000000002</v>
      </c>
      <c r="AG11" s="36" t="s">
        <v>65</v>
      </c>
      <c r="AI11" s="33"/>
      <c r="AJ11" s="33"/>
    </row>
    <row r="12" spans="1:36" ht="30">
      <c r="A12" s="21" t="s">
        <v>66</v>
      </c>
      <c r="B12" s="22" t="s">
        <v>67</v>
      </c>
      <c r="C12" s="23" t="s">
        <v>45</v>
      </c>
      <c r="D12" s="23" t="s">
        <v>68</v>
      </c>
      <c r="E12" s="37">
        <v>3.9999989999999999</v>
      </c>
      <c r="F12" s="34">
        <v>0</v>
      </c>
      <c r="G12" s="27">
        <v>3.9999989999999999</v>
      </c>
      <c r="H12" s="26">
        <v>0</v>
      </c>
      <c r="I12" s="26">
        <v>0</v>
      </c>
      <c r="J12" s="26">
        <v>0</v>
      </c>
      <c r="K12" s="26">
        <v>0</v>
      </c>
      <c r="L12" s="27">
        <v>0</v>
      </c>
      <c r="M12" s="28">
        <v>0</v>
      </c>
      <c r="N12" s="28">
        <v>0</v>
      </c>
      <c r="O12" s="28">
        <v>0</v>
      </c>
      <c r="P12" s="28">
        <v>0</v>
      </c>
      <c r="Q12" s="27">
        <v>0</v>
      </c>
      <c r="R12" s="28">
        <v>0</v>
      </c>
      <c r="S12" s="28">
        <v>0</v>
      </c>
      <c r="T12" s="28">
        <v>0</v>
      </c>
      <c r="U12" s="38">
        <v>1.9999995000000002</v>
      </c>
      <c r="V12" s="38">
        <v>1.9999995000000002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31">
        <v>0.5</v>
      </c>
      <c r="AE12" s="28">
        <v>1.9999994999999999</v>
      </c>
      <c r="AF12" s="28">
        <v>1.9999994999999999</v>
      </c>
      <c r="AG12" s="32" t="s">
        <v>47</v>
      </c>
      <c r="AI12" s="33"/>
      <c r="AJ12" s="33"/>
    </row>
    <row r="13" spans="1:36" ht="30">
      <c r="A13" s="21" t="s">
        <v>69</v>
      </c>
      <c r="B13" s="22" t="s">
        <v>70</v>
      </c>
      <c r="C13" s="23" t="s">
        <v>45</v>
      </c>
      <c r="D13" s="23" t="s">
        <v>71</v>
      </c>
      <c r="E13" s="24">
        <v>7.16</v>
      </c>
      <c r="F13" s="34">
        <v>0</v>
      </c>
      <c r="G13" s="27">
        <v>0</v>
      </c>
      <c r="H13" s="26">
        <v>0</v>
      </c>
      <c r="I13" s="26">
        <v>8.3292610000000003E-2</v>
      </c>
      <c r="J13" s="26">
        <v>0.13756526999999999</v>
      </c>
      <c r="K13" s="26">
        <v>0.52200566000000004</v>
      </c>
      <c r="L13" s="27">
        <v>0.74286353999999999</v>
      </c>
      <c r="M13" s="28">
        <v>0.15325372999999998</v>
      </c>
      <c r="N13" s="28">
        <v>5.2027679999999993E-2</v>
      </c>
      <c r="O13" s="28">
        <v>0.92775391000000018</v>
      </c>
      <c r="P13" s="28">
        <v>0.75510098000000003</v>
      </c>
      <c r="Q13" s="27">
        <v>1.8881363</v>
      </c>
      <c r="R13" s="28">
        <v>0.43346113999999969</v>
      </c>
      <c r="S13" s="28">
        <v>1.7258756300000007</v>
      </c>
      <c r="T13" s="29">
        <v>2.0668358899999997</v>
      </c>
      <c r="U13" s="30">
        <v>6.8571725000000008</v>
      </c>
      <c r="V13" s="38">
        <v>0</v>
      </c>
      <c r="W13" s="29">
        <v>0.30282749999999986</v>
      </c>
      <c r="X13" s="29">
        <v>4.5290001599999998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31">
        <v>0</v>
      </c>
      <c r="AE13" s="28">
        <v>0</v>
      </c>
      <c r="AF13" s="29">
        <v>7.16</v>
      </c>
      <c r="AG13" s="36" t="s">
        <v>54</v>
      </c>
      <c r="AI13" s="33"/>
      <c r="AJ13" s="33"/>
    </row>
    <row r="14" spans="1:36" ht="30">
      <c r="A14" s="21" t="s">
        <v>72</v>
      </c>
      <c r="B14" s="46" t="s">
        <v>73</v>
      </c>
      <c r="C14" s="23" t="s">
        <v>63</v>
      </c>
      <c r="D14" s="23" t="s">
        <v>74</v>
      </c>
      <c r="E14" s="37">
        <v>19.13702323</v>
      </c>
      <c r="F14" s="34">
        <v>0</v>
      </c>
      <c r="G14" s="27">
        <v>0.15652851999999998</v>
      </c>
      <c r="H14" s="26">
        <v>0.93770699999999996</v>
      </c>
      <c r="I14" s="26">
        <v>0.17602799999999999</v>
      </c>
      <c r="J14" s="26">
        <v>0.16865890999999991</v>
      </c>
      <c r="K14" s="26">
        <v>0.62298744999999967</v>
      </c>
      <c r="L14" s="27">
        <v>1.9053813599999996</v>
      </c>
      <c r="M14" s="28">
        <v>0.11755234000000006</v>
      </c>
      <c r="N14" s="28">
        <v>0.91406551000000003</v>
      </c>
      <c r="O14" s="28">
        <v>1.9189028300000002</v>
      </c>
      <c r="P14" s="28">
        <v>0.73945318999999998</v>
      </c>
      <c r="Q14" s="27">
        <v>3.6899738700000002</v>
      </c>
      <c r="R14" s="28">
        <v>0.61910184000000079</v>
      </c>
      <c r="S14" s="28">
        <v>1.2977548900000002</v>
      </c>
      <c r="T14" s="29">
        <v>0.86487209999999992</v>
      </c>
      <c r="U14" s="30">
        <v>1.5461795299999976</v>
      </c>
      <c r="V14" s="30">
        <v>6.9874330499999955</v>
      </c>
      <c r="W14" s="28">
        <v>2.2936565499999997</v>
      </c>
      <c r="X14" s="29">
        <v>5.0753853800000011</v>
      </c>
      <c r="Y14" s="28">
        <v>2.2936565499999997</v>
      </c>
      <c r="Z14" s="28">
        <v>2.2936565499999997</v>
      </c>
      <c r="AA14" s="28">
        <v>2.2936565499999997</v>
      </c>
      <c r="AB14" s="29">
        <v>1.4287844500000029</v>
      </c>
      <c r="AC14" s="29">
        <v>8.3097541000000028</v>
      </c>
      <c r="AD14" s="35">
        <v>0.7125220963636778</v>
      </c>
      <c r="AE14" s="29">
        <v>13.63555191</v>
      </c>
      <c r="AF14" s="29">
        <v>5.5014713200000003</v>
      </c>
      <c r="AG14" s="36" t="s">
        <v>75</v>
      </c>
      <c r="AI14" s="33"/>
      <c r="AJ14" s="33"/>
    </row>
    <row r="15" spans="1:36" ht="45">
      <c r="A15" s="21" t="s">
        <v>76</v>
      </c>
      <c r="B15" s="46" t="s">
        <v>73</v>
      </c>
      <c r="C15" s="23" t="s">
        <v>63</v>
      </c>
      <c r="D15" s="23" t="s">
        <v>77</v>
      </c>
      <c r="E15" s="37">
        <v>1.65</v>
      </c>
      <c r="F15" s="34">
        <v>0</v>
      </c>
      <c r="G15" s="27">
        <v>0</v>
      </c>
      <c r="H15" s="26">
        <v>0</v>
      </c>
      <c r="I15" s="26">
        <v>0</v>
      </c>
      <c r="J15" s="26">
        <v>3.09375E-2</v>
      </c>
      <c r="K15" s="26">
        <v>0.31719000000000003</v>
      </c>
      <c r="L15" s="27">
        <v>0.34812749999999998</v>
      </c>
      <c r="M15" s="28">
        <v>0</v>
      </c>
      <c r="N15" s="28">
        <v>0.56447250000000004</v>
      </c>
      <c r="O15" s="28">
        <v>5.7062500000000002E-2</v>
      </c>
      <c r="P15" s="28">
        <v>0</v>
      </c>
      <c r="Q15" s="27">
        <v>0.62153499999999995</v>
      </c>
      <c r="R15" s="28">
        <v>0</v>
      </c>
      <c r="S15" s="28">
        <v>0.25860100000000003</v>
      </c>
      <c r="T15" s="29">
        <v>0</v>
      </c>
      <c r="U15" s="38">
        <v>0.12282635</v>
      </c>
      <c r="V15" s="38">
        <v>1.10543715</v>
      </c>
      <c r="W15" s="29">
        <v>0.42173650000000001</v>
      </c>
      <c r="X15" s="28">
        <v>0.68033750000000004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31">
        <v>0.89999999999999991</v>
      </c>
      <c r="AE15" s="28">
        <v>1.4849999999999999</v>
      </c>
      <c r="AF15" s="29">
        <v>0.16500000000000023</v>
      </c>
      <c r="AG15" s="32" t="s">
        <v>78</v>
      </c>
      <c r="AI15" s="33"/>
      <c r="AJ15" s="33"/>
    </row>
    <row r="16" spans="1:36" ht="30">
      <c r="A16" s="21" t="s">
        <v>79</v>
      </c>
      <c r="B16" s="46" t="s">
        <v>73</v>
      </c>
      <c r="C16" s="23" t="s">
        <v>63</v>
      </c>
      <c r="D16" s="23" t="s">
        <v>80</v>
      </c>
      <c r="E16" s="39">
        <v>0</v>
      </c>
      <c r="F16" s="40">
        <v>0</v>
      </c>
      <c r="G16" s="41">
        <v>0</v>
      </c>
      <c r="H16" s="42">
        <v>0</v>
      </c>
      <c r="I16" s="42">
        <v>0</v>
      </c>
      <c r="J16" s="42">
        <v>0</v>
      </c>
      <c r="K16" s="42">
        <v>0</v>
      </c>
      <c r="L16" s="41">
        <v>0</v>
      </c>
      <c r="M16" s="43">
        <v>0</v>
      </c>
      <c r="N16" s="43">
        <v>0</v>
      </c>
      <c r="O16" s="43">
        <v>0</v>
      </c>
      <c r="P16" s="43">
        <v>0</v>
      </c>
      <c r="Q16" s="41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4">
        <v>0</v>
      </c>
      <c r="AE16" s="43">
        <v>0</v>
      </c>
      <c r="AF16" s="43">
        <v>0</v>
      </c>
      <c r="AG16" s="45" t="s">
        <v>78</v>
      </c>
      <c r="AI16" s="33"/>
      <c r="AJ16" s="33"/>
    </row>
    <row r="17" spans="1:36">
      <c r="A17" s="21" t="s">
        <v>81</v>
      </c>
      <c r="B17" s="46" t="s">
        <v>73</v>
      </c>
      <c r="C17" s="23" t="s">
        <v>82</v>
      </c>
      <c r="D17" s="23" t="s">
        <v>83</v>
      </c>
      <c r="E17" s="24">
        <v>0.14222883000000003</v>
      </c>
      <c r="F17" s="34">
        <v>0</v>
      </c>
      <c r="G17" s="27">
        <v>0</v>
      </c>
      <c r="H17" s="26">
        <v>0</v>
      </c>
      <c r="I17" s="26">
        <v>0</v>
      </c>
      <c r="J17" s="26">
        <v>0</v>
      </c>
      <c r="K17" s="26">
        <v>1.7970760000000002E-2</v>
      </c>
      <c r="L17" s="27">
        <v>1.7970760000000002E-2</v>
      </c>
      <c r="M17" s="28">
        <v>8.0059999999999992E-3</v>
      </c>
      <c r="N17" s="28">
        <v>1.7167000000000002E-2</v>
      </c>
      <c r="O17" s="28">
        <v>1.7892000000000002E-2</v>
      </c>
      <c r="P17" s="28">
        <v>5.3187499999999997E-3</v>
      </c>
      <c r="Q17" s="27">
        <v>4.8383750000000003E-2</v>
      </c>
      <c r="R17" s="28">
        <v>2.1786750000000001E-2</v>
      </c>
      <c r="S17" s="28">
        <v>2.8917000000000002E-2</v>
      </c>
      <c r="T17" s="47">
        <v>2.517057E-2</v>
      </c>
      <c r="U17" s="29">
        <v>0.14222883000000003</v>
      </c>
      <c r="V17" s="38">
        <v>0</v>
      </c>
      <c r="W17" s="28">
        <v>0</v>
      </c>
      <c r="X17" s="29">
        <v>7.5874320000000009E-2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31">
        <v>0</v>
      </c>
      <c r="AE17" s="28">
        <v>0</v>
      </c>
      <c r="AF17" s="29">
        <v>0.14222883000000003</v>
      </c>
      <c r="AG17" s="36" t="s">
        <v>84</v>
      </c>
      <c r="AI17" s="33"/>
      <c r="AJ17" s="33"/>
    </row>
    <row r="18" spans="1:36" ht="30">
      <c r="A18" s="21" t="s">
        <v>85</v>
      </c>
      <c r="B18" s="22" t="s">
        <v>86</v>
      </c>
      <c r="C18" s="23" t="s">
        <v>45</v>
      </c>
      <c r="D18" s="23" t="s">
        <v>87</v>
      </c>
      <c r="E18" s="24">
        <v>0.78817884999999999</v>
      </c>
      <c r="F18" s="34">
        <v>0</v>
      </c>
      <c r="G18" s="27">
        <v>0</v>
      </c>
      <c r="H18" s="26">
        <v>3.2337480000000002E-2</v>
      </c>
      <c r="I18" s="26">
        <v>5.2164839999999997E-2</v>
      </c>
      <c r="J18" s="26">
        <v>4.9104419999999996E-2</v>
      </c>
      <c r="K18" s="26">
        <v>6.5590479999999979E-2</v>
      </c>
      <c r="L18" s="27">
        <v>0.19919722000000001</v>
      </c>
      <c r="M18" s="28">
        <v>0</v>
      </c>
      <c r="N18" s="28">
        <v>7.5829599999999997E-3</v>
      </c>
      <c r="O18" s="28">
        <v>5.4813010000000002E-2</v>
      </c>
      <c r="P18" s="28">
        <v>0.12400366</v>
      </c>
      <c r="Q18" s="27">
        <v>0.18639963000000001</v>
      </c>
      <c r="R18" s="28">
        <v>8.549588000000001E-2</v>
      </c>
      <c r="S18" s="28">
        <v>0.15305691000000005</v>
      </c>
      <c r="T18" s="29">
        <v>0.16402920999999995</v>
      </c>
      <c r="U18" s="30">
        <v>0.49630826</v>
      </c>
      <c r="V18" s="30">
        <v>0.29187058999999999</v>
      </c>
      <c r="W18" s="28">
        <v>0</v>
      </c>
      <c r="X18" s="29">
        <v>0.402582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35">
        <v>0.30971455791787972</v>
      </c>
      <c r="AE18" s="29">
        <v>0.24411046408797282</v>
      </c>
      <c r="AF18" s="29">
        <v>0.54406838591202722</v>
      </c>
      <c r="AG18" s="36" t="s">
        <v>51</v>
      </c>
      <c r="AI18" s="33"/>
      <c r="AJ18" s="33"/>
    </row>
    <row r="19" spans="1:36" ht="30">
      <c r="A19" s="21" t="s">
        <v>88</v>
      </c>
      <c r="B19" s="22" t="s">
        <v>89</v>
      </c>
      <c r="C19" s="23" t="s">
        <v>90</v>
      </c>
      <c r="D19" s="23" t="s">
        <v>91</v>
      </c>
      <c r="E19" s="37">
        <v>52.860688109999998</v>
      </c>
      <c r="F19" s="34">
        <v>0</v>
      </c>
      <c r="G19" s="27">
        <v>50.981635490000002</v>
      </c>
      <c r="H19" s="26">
        <v>0</v>
      </c>
      <c r="I19" s="26">
        <v>0</v>
      </c>
      <c r="J19" s="26">
        <v>1.8790526200000002</v>
      </c>
      <c r="K19" s="26">
        <v>2.7939677238464356E-15</v>
      </c>
      <c r="L19" s="27">
        <v>1.8790526200000028</v>
      </c>
      <c r="M19" s="28">
        <v>0</v>
      </c>
      <c r="N19" s="28">
        <v>0</v>
      </c>
      <c r="O19" s="28">
        <v>0</v>
      </c>
      <c r="P19" s="28">
        <v>0</v>
      </c>
      <c r="Q19" s="27">
        <v>0</v>
      </c>
      <c r="R19" s="28">
        <v>0</v>
      </c>
      <c r="S19" s="28">
        <v>0</v>
      </c>
      <c r="T19" s="28">
        <v>0</v>
      </c>
      <c r="U19" s="38">
        <v>20.422185760000005</v>
      </c>
      <c r="V19" s="38">
        <v>32.43850235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35">
        <v>0.61366023617583965</v>
      </c>
      <c r="AE19" s="29">
        <v>32.43850235</v>
      </c>
      <c r="AF19" s="29">
        <v>20.422185760000001</v>
      </c>
      <c r="AG19" s="32" t="s">
        <v>61</v>
      </c>
      <c r="AI19" s="33"/>
      <c r="AJ19" s="33"/>
    </row>
    <row r="20" spans="1:36" ht="30">
      <c r="A20" s="21" t="s">
        <v>92</v>
      </c>
      <c r="B20" s="22" t="s">
        <v>89</v>
      </c>
      <c r="C20" s="23" t="s">
        <v>90</v>
      </c>
      <c r="D20" s="23" t="s">
        <v>93</v>
      </c>
      <c r="E20" s="37">
        <v>9.197271559999999</v>
      </c>
      <c r="F20" s="34">
        <v>0</v>
      </c>
      <c r="G20" s="27">
        <v>5.88517256</v>
      </c>
      <c r="H20" s="26">
        <v>0</v>
      </c>
      <c r="I20" s="26">
        <v>0</v>
      </c>
      <c r="J20" s="26">
        <v>0</v>
      </c>
      <c r="K20" s="26">
        <v>0.33750900000000095</v>
      </c>
      <c r="L20" s="27">
        <v>0.33750900000000095</v>
      </c>
      <c r="M20" s="28">
        <v>1.9215411899999999</v>
      </c>
      <c r="N20" s="28">
        <v>0</v>
      </c>
      <c r="O20" s="28">
        <v>-6.4290009999999995E-2</v>
      </c>
      <c r="P20" s="28">
        <v>-0.17324929</v>
      </c>
      <c r="Q20" s="27">
        <v>1.68400189</v>
      </c>
      <c r="R20" s="28">
        <v>-0.30414778999999997</v>
      </c>
      <c r="S20" s="28">
        <v>-5.8027499999999997E-3</v>
      </c>
      <c r="T20" s="29">
        <v>-0.25256103000000002</v>
      </c>
      <c r="U20" s="30">
        <v>3.6720859599999987</v>
      </c>
      <c r="V20" s="30">
        <v>3.6720859199999984</v>
      </c>
      <c r="W20" s="28">
        <v>0</v>
      </c>
      <c r="X20" s="29">
        <v>-0.56251156999999996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35">
        <v>0.44525336635548113</v>
      </c>
      <c r="AE20" s="29">
        <v>4.0951161233755267</v>
      </c>
      <c r="AF20" s="29">
        <v>5.1021554366244724</v>
      </c>
      <c r="AG20" s="36" t="s">
        <v>51</v>
      </c>
      <c r="AI20" s="33"/>
      <c r="AJ20" s="33"/>
    </row>
    <row r="21" spans="1:36" ht="30">
      <c r="A21" s="21" t="s">
        <v>94</v>
      </c>
      <c r="B21" s="22" t="s">
        <v>89</v>
      </c>
      <c r="C21" s="23" t="s">
        <v>90</v>
      </c>
      <c r="D21" s="23" t="s">
        <v>95</v>
      </c>
      <c r="E21" s="37">
        <v>1.6197999999999999</v>
      </c>
      <c r="F21" s="34">
        <v>0</v>
      </c>
      <c r="G21" s="27">
        <v>0.95440164999999999</v>
      </c>
      <c r="H21" s="26">
        <v>0</v>
      </c>
      <c r="I21" s="26">
        <v>9.0926899999999991E-2</v>
      </c>
      <c r="J21" s="26">
        <v>5.0599669999999999E-2</v>
      </c>
      <c r="K21" s="26">
        <v>6.640167000000001E-2</v>
      </c>
      <c r="L21" s="27">
        <v>0.20792823999999999</v>
      </c>
      <c r="M21" s="28">
        <v>0</v>
      </c>
      <c r="N21" s="28">
        <v>5.7276199999999999E-2</v>
      </c>
      <c r="O21" s="28">
        <v>7.2632199999999994E-2</v>
      </c>
      <c r="P21" s="28">
        <v>5.809969999999999E-2</v>
      </c>
      <c r="Q21" s="27">
        <v>0.18800809999999998</v>
      </c>
      <c r="R21" s="28">
        <v>2.6585699999999952E-2</v>
      </c>
      <c r="S21" s="28">
        <v>0.11137873000000001</v>
      </c>
      <c r="T21" s="29">
        <v>2.3536029999999999E-2</v>
      </c>
      <c r="U21" s="30">
        <v>0.75591922000000111</v>
      </c>
      <c r="V21" s="30">
        <v>0.75591923000000116</v>
      </c>
      <c r="W21" s="28">
        <v>0</v>
      </c>
      <c r="X21" s="29">
        <v>0.16150045999999996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35">
        <v>0.49999999071036044</v>
      </c>
      <c r="AE21" s="29">
        <v>0.80989998495264193</v>
      </c>
      <c r="AF21" s="29">
        <v>0.80990001504735809</v>
      </c>
      <c r="AG21" s="32" t="s">
        <v>47</v>
      </c>
      <c r="AI21" s="33"/>
      <c r="AJ21" s="33"/>
    </row>
    <row r="22" spans="1:36" ht="30">
      <c r="A22" s="21" t="s">
        <v>96</v>
      </c>
      <c r="B22" s="22" t="s">
        <v>89</v>
      </c>
      <c r="C22" s="23" t="s">
        <v>97</v>
      </c>
      <c r="D22" s="23" t="s">
        <v>98</v>
      </c>
      <c r="E22" s="37">
        <v>3</v>
      </c>
      <c r="F22" s="34">
        <v>0</v>
      </c>
      <c r="G22" s="27">
        <v>0</v>
      </c>
      <c r="H22" s="26">
        <v>0</v>
      </c>
      <c r="I22" s="26">
        <v>8.0750000000000006E-3</v>
      </c>
      <c r="J22" s="26">
        <v>5.9001720000000001E-2</v>
      </c>
      <c r="K22" s="26">
        <v>8.6588930000000022E-2</v>
      </c>
      <c r="L22" s="27">
        <v>0.15366565000000001</v>
      </c>
      <c r="M22" s="28">
        <v>5.312538E-2</v>
      </c>
      <c r="N22" s="28">
        <v>4.575000000000007E-3</v>
      </c>
      <c r="O22" s="28">
        <v>0.21767760999999999</v>
      </c>
      <c r="P22" s="28">
        <v>0.75067108999999999</v>
      </c>
      <c r="Q22" s="27">
        <v>1.0260490799999999</v>
      </c>
      <c r="R22" s="28">
        <v>0.33540478999999979</v>
      </c>
      <c r="S22" s="28">
        <v>0.33498382999999998</v>
      </c>
      <c r="T22" s="29">
        <v>0.50538348</v>
      </c>
      <c r="U22" s="30">
        <v>2.3554868300000007</v>
      </c>
      <c r="V22" s="38">
        <v>0</v>
      </c>
      <c r="W22" s="28">
        <v>0</v>
      </c>
      <c r="X22" s="29">
        <v>1.1757720999999999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35">
        <v>3.9640147669654367E-18</v>
      </c>
      <c r="AE22" s="29">
        <v>1.189204430089631E-17</v>
      </c>
      <c r="AF22" s="28">
        <v>3</v>
      </c>
      <c r="AG22" s="36" t="s">
        <v>54</v>
      </c>
      <c r="AI22" s="33"/>
      <c r="AJ22" s="33"/>
    </row>
    <row r="23" spans="1:36" ht="30">
      <c r="A23" s="21" t="s">
        <v>99</v>
      </c>
      <c r="B23" s="22" t="s">
        <v>89</v>
      </c>
      <c r="C23" s="23" t="s">
        <v>97</v>
      </c>
      <c r="D23" s="23" t="s">
        <v>100</v>
      </c>
      <c r="E23" s="37">
        <v>3</v>
      </c>
      <c r="F23" s="34">
        <v>0</v>
      </c>
      <c r="G23" s="27">
        <v>2.855566E-2</v>
      </c>
      <c r="H23" s="26">
        <v>0</v>
      </c>
      <c r="I23" s="26">
        <v>0</v>
      </c>
      <c r="J23" s="26">
        <v>0.36739245000000004</v>
      </c>
      <c r="K23" s="26">
        <v>0.53192411000000006</v>
      </c>
      <c r="L23" s="27">
        <v>0.89931656000000004</v>
      </c>
      <c r="M23" s="28">
        <v>0</v>
      </c>
      <c r="N23" s="28">
        <v>3.6648460000000001E-2</v>
      </c>
      <c r="O23" s="28">
        <v>0.29172996000000001</v>
      </c>
      <c r="P23" s="28">
        <v>0.28209246000000004</v>
      </c>
      <c r="Q23" s="27">
        <v>0.61047088000000016</v>
      </c>
      <c r="R23" s="28">
        <v>0.26171770000000016</v>
      </c>
      <c r="S23" s="28">
        <v>0.12273872</v>
      </c>
      <c r="T23" s="29">
        <v>0.65450108000000007</v>
      </c>
      <c r="U23" s="30">
        <v>2.5773005999999996</v>
      </c>
      <c r="V23" s="38">
        <v>0</v>
      </c>
      <c r="W23" s="28">
        <v>0</v>
      </c>
      <c r="X23" s="29">
        <v>1.0389575000000002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35">
        <v>2.4253192047278088E-18</v>
      </c>
      <c r="AE23" s="29">
        <v>7.2759576141834256E-18</v>
      </c>
      <c r="AF23" s="28">
        <v>3</v>
      </c>
      <c r="AG23" s="36" t="s">
        <v>54</v>
      </c>
      <c r="AI23" s="33"/>
      <c r="AJ23" s="33"/>
    </row>
    <row r="24" spans="1:36" ht="30">
      <c r="A24" s="21" t="s">
        <v>101</v>
      </c>
      <c r="B24" s="22" t="s">
        <v>89</v>
      </c>
      <c r="C24" s="23" t="s">
        <v>97</v>
      </c>
      <c r="D24" s="23" t="s">
        <v>102</v>
      </c>
      <c r="E24" s="24">
        <v>0.80188408999999994</v>
      </c>
      <c r="F24" s="34">
        <v>0</v>
      </c>
      <c r="G24" s="27">
        <v>0</v>
      </c>
      <c r="H24" s="26">
        <v>0</v>
      </c>
      <c r="I24" s="26">
        <v>0</v>
      </c>
      <c r="J24" s="26">
        <v>0.15132224</v>
      </c>
      <c r="K24" s="26">
        <v>8.622729000000004E-2</v>
      </c>
      <c r="L24" s="27">
        <v>0.23754953000000004</v>
      </c>
      <c r="M24" s="28">
        <v>8.7326799999999996E-3</v>
      </c>
      <c r="N24" s="28">
        <v>0</v>
      </c>
      <c r="O24" s="28">
        <v>2.1050000000000001E-3</v>
      </c>
      <c r="P24" s="28">
        <v>0.21385219999999996</v>
      </c>
      <c r="Q24" s="27">
        <v>0.22468987999999995</v>
      </c>
      <c r="R24" s="28">
        <v>8.7513170000000098E-2</v>
      </c>
      <c r="S24" s="28">
        <v>0.11272448000000002</v>
      </c>
      <c r="T24" s="29">
        <v>0.13940703000000002</v>
      </c>
      <c r="U24" s="30">
        <v>0.4009419999999998</v>
      </c>
      <c r="V24" s="30">
        <v>0.40094208999999997</v>
      </c>
      <c r="W24" s="28">
        <v>0</v>
      </c>
      <c r="X24" s="29">
        <v>0.33964468000000014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31">
        <v>0.5</v>
      </c>
      <c r="AE24" s="29">
        <v>0.40094204499999997</v>
      </c>
      <c r="AF24" s="29">
        <v>0.40094204499999997</v>
      </c>
      <c r="AG24" s="32" t="s">
        <v>47</v>
      </c>
      <c r="AI24" s="33"/>
      <c r="AJ24" s="33"/>
    </row>
    <row r="25" spans="1:36" ht="45">
      <c r="A25" s="21" t="s">
        <v>103</v>
      </c>
      <c r="B25" s="22" t="s">
        <v>104</v>
      </c>
      <c r="C25" s="23" t="s">
        <v>104</v>
      </c>
      <c r="D25" s="23" t="s">
        <v>105</v>
      </c>
      <c r="E25" s="24">
        <v>0.29396514999999995</v>
      </c>
      <c r="F25" s="34">
        <v>0</v>
      </c>
      <c r="G25" s="27">
        <v>0</v>
      </c>
      <c r="H25" s="26">
        <v>0</v>
      </c>
      <c r="I25" s="26">
        <v>3.9262829999999999E-2</v>
      </c>
      <c r="J25" s="26">
        <v>3.824644E-2</v>
      </c>
      <c r="K25" s="26">
        <v>4.5879419999999983E-2</v>
      </c>
      <c r="L25" s="27">
        <v>0.12338868999999998</v>
      </c>
      <c r="M25" s="28">
        <v>3.0012E-2</v>
      </c>
      <c r="N25" s="28">
        <v>3.5128800000000002E-2</v>
      </c>
      <c r="O25" s="28">
        <v>5.0511319999999992E-2</v>
      </c>
      <c r="P25" s="28">
        <v>4.3692599999999984E-2</v>
      </c>
      <c r="Q25" s="27">
        <v>0.15934471999999997</v>
      </c>
      <c r="R25" s="48">
        <v>0</v>
      </c>
      <c r="S25" s="28">
        <v>0</v>
      </c>
      <c r="T25" s="29">
        <v>1.123174E-2</v>
      </c>
      <c r="U25" s="38">
        <v>0.14698268</v>
      </c>
      <c r="V25" s="38">
        <v>0.14698247</v>
      </c>
      <c r="W25" s="28">
        <v>0</v>
      </c>
      <c r="X25" s="29">
        <v>1.123174E-2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35">
        <v>0.49999998299114184</v>
      </c>
      <c r="AE25" s="29">
        <v>0.14698256999998846</v>
      </c>
      <c r="AF25" s="29">
        <v>0.14698258000001152</v>
      </c>
      <c r="AG25" s="32" t="s">
        <v>47</v>
      </c>
      <c r="AI25" s="33"/>
      <c r="AJ25" s="33"/>
    </row>
    <row r="26" spans="1:36" ht="30">
      <c r="A26" s="21" t="s">
        <v>106</v>
      </c>
      <c r="B26" s="49" t="s">
        <v>44</v>
      </c>
      <c r="C26" s="23" t="s">
        <v>45</v>
      </c>
      <c r="D26" s="50" t="s">
        <v>107</v>
      </c>
      <c r="E26" s="37">
        <v>9.6872129999999999</v>
      </c>
      <c r="F26" s="34">
        <v>0</v>
      </c>
      <c r="G26" s="27">
        <v>0</v>
      </c>
      <c r="H26" s="26">
        <v>0</v>
      </c>
      <c r="I26" s="26">
        <v>0</v>
      </c>
      <c r="J26" s="26">
        <v>0</v>
      </c>
      <c r="K26" s="26">
        <v>0</v>
      </c>
      <c r="L26" s="27">
        <v>0</v>
      </c>
      <c r="M26" s="28">
        <v>0</v>
      </c>
      <c r="N26" s="28">
        <v>9.6872129999999999</v>
      </c>
      <c r="O26" s="28">
        <v>0</v>
      </c>
      <c r="P26" s="28">
        <v>0</v>
      </c>
      <c r="Q26" s="27">
        <v>9.6872129999999999</v>
      </c>
      <c r="R26" s="28">
        <v>0</v>
      </c>
      <c r="S26" s="28">
        <v>0</v>
      </c>
      <c r="T26" s="28">
        <v>0</v>
      </c>
      <c r="U26" s="38">
        <v>4.8436064999999999</v>
      </c>
      <c r="V26" s="38">
        <v>4.8436064999999999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31">
        <v>0.5</v>
      </c>
      <c r="AE26" s="28">
        <v>4.8436064999999999</v>
      </c>
      <c r="AF26" s="28">
        <v>4.8436064999999999</v>
      </c>
      <c r="AG26" s="32" t="s">
        <v>47</v>
      </c>
      <c r="AI26" s="33"/>
      <c r="AJ26" s="33"/>
    </row>
    <row r="27" spans="1:36" ht="30">
      <c r="A27" s="21" t="s">
        <v>108</v>
      </c>
      <c r="B27" s="22" t="s">
        <v>49</v>
      </c>
      <c r="C27" s="23" t="s">
        <v>45</v>
      </c>
      <c r="D27" s="50" t="s">
        <v>109</v>
      </c>
      <c r="E27" s="24">
        <v>1.31263292</v>
      </c>
      <c r="F27" s="34">
        <v>0</v>
      </c>
      <c r="G27" s="27">
        <v>0</v>
      </c>
      <c r="H27" s="26">
        <v>0</v>
      </c>
      <c r="I27" s="26">
        <v>0</v>
      </c>
      <c r="J27" s="26">
        <v>0</v>
      </c>
      <c r="K27" s="26">
        <v>0</v>
      </c>
      <c r="L27" s="27">
        <v>0</v>
      </c>
      <c r="M27" s="28">
        <v>0</v>
      </c>
      <c r="N27" s="28">
        <v>0</v>
      </c>
      <c r="O27" s="28">
        <v>0</v>
      </c>
      <c r="P27" s="28">
        <v>0.11620437000000002</v>
      </c>
      <c r="Q27" s="27">
        <v>0.11620437000000002</v>
      </c>
      <c r="R27" s="28">
        <v>0.14001859999999997</v>
      </c>
      <c r="S27" s="28">
        <v>0.49844507999999998</v>
      </c>
      <c r="T27" s="29">
        <v>0.55796486999999995</v>
      </c>
      <c r="U27" s="30">
        <v>1.0687507700000003</v>
      </c>
      <c r="V27" s="30">
        <v>0.24388214999999996</v>
      </c>
      <c r="W27" s="28">
        <v>0</v>
      </c>
      <c r="X27" s="29">
        <v>1.1964285499999998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35">
        <v>0.18015068149634175</v>
      </c>
      <c r="AE27" s="29">
        <v>0.23647171509253304</v>
      </c>
      <c r="AF27" s="29">
        <v>1.0761612049074669</v>
      </c>
      <c r="AG27" s="36" t="s">
        <v>51</v>
      </c>
      <c r="AI27" s="33"/>
      <c r="AJ27" s="33"/>
    </row>
    <row r="28" spans="1:36" s="55" customFormat="1" ht="30">
      <c r="A28" s="51" t="s">
        <v>110</v>
      </c>
      <c r="B28" s="52" t="s">
        <v>67</v>
      </c>
      <c r="C28" s="53" t="s">
        <v>111</v>
      </c>
      <c r="D28" s="54" t="s">
        <v>112</v>
      </c>
      <c r="E28" s="39">
        <v>0</v>
      </c>
      <c r="F28" s="40">
        <v>0</v>
      </c>
      <c r="G28" s="41">
        <v>0</v>
      </c>
      <c r="H28" s="42">
        <v>0</v>
      </c>
      <c r="I28" s="42">
        <v>0</v>
      </c>
      <c r="J28" s="42">
        <v>0</v>
      </c>
      <c r="K28" s="42">
        <v>0</v>
      </c>
      <c r="L28" s="41">
        <v>0</v>
      </c>
      <c r="M28" s="43">
        <v>0</v>
      </c>
      <c r="N28" s="43">
        <v>0</v>
      </c>
      <c r="O28" s="43">
        <v>0</v>
      </c>
      <c r="P28" s="43">
        <v>0</v>
      </c>
      <c r="Q28" s="41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4">
        <v>0</v>
      </c>
      <c r="AE28" s="43">
        <v>0</v>
      </c>
      <c r="AF28" s="43">
        <v>0</v>
      </c>
      <c r="AG28" s="45" t="s">
        <v>61</v>
      </c>
      <c r="AI28" s="33"/>
      <c r="AJ28" s="56"/>
    </row>
    <row r="29" spans="1:36">
      <c r="A29" s="21" t="s">
        <v>113</v>
      </c>
      <c r="B29" s="49" t="s">
        <v>70</v>
      </c>
      <c r="C29" s="50" t="s">
        <v>114</v>
      </c>
      <c r="D29" s="50" t="s">
        <v>115</v>
      </c>
      <c r="E29" s="24">
        <v>0.7</v>
      </c>
      <c r="F29" s="34">
        <v>0</v>
      </c>
      <c r="G29" s="27">
        <v>0</v>
      </c>
      <c r="H29" s="26">
        <v>0</v>
      </c>
      <c r="I29" s="26">
        <v>0</v>
      </c>
      <c r="J29" s="26">
        <v>0</v>
      </c>
      <c r="K29" s="26">
        <v>0</v>
      </c>
      <c r="L29" s="27">
        <v>0</v>
      </c>
      <c r="M29" s="28">
        <v>0</v>
      </c>
      <c r="N29" s="28">
        <v>2.9839319999999999E-2</v>
      </c>
      <c r="O29" s="28">
        <v>5.0667759999999999E-2</v>
      </c>
      <c r="P29" s="28">
        <v>0</v>
      </c>
      <c r="Q29" s="27">
        <v>8.0507080000000009E-2</v>
      </c>
      <c r="R29" s="28">
        <v>0.10465242</v>
      </c>
      <c r="S29" s="29">
        <v>6.1573530000000001E-2</v>
      </c>
      <c r="T29" s="29">
        <v>0.44402522999999994</v>
      </c>
      <c r="U29" s="30">
        <v>0.69075825999999985</v>
      </c>
      <c r="V29" s="38">
        <v>0</v>
      </c>
      <c r="W29" s="29">
        <v>9.24174E-3</v>
      </c>
      <c r="X29" s="29">
        <v>0.61949291999999989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31">
        <v>0</v>
      </c>
      <c r="AE29" s="28">
        <v>0</v>
      </c>
      <c r="AF29" s="29">
        <v>0.7</v>
      </c>
      <c r="AG29" s="36" t="s">
        <v>54</v>
      </c>
      <c r="AI29" s="33"/>
      <c r="AJ29" s="33"/>
    </row>
    <row r="30" spans="1:36" ht="30">
      <c r="A30" s="21" t="s">
        <v>116</v>
      </c>
      <c r="B30" s="49" t="s">
        <v>70</v>
      </c>
      <c r="C30" s="23" t="s">
        <v>45</v>
      </c>
      <c r="D30" s="50" t="s">
        <v>117</v>
      </c>
      <c r="E30" s="39">
        <v>0</v>
      </c>
      <c r="F30" s="40">
        <v>0</v>
      </c>
      <c r="G30" s="41">
        <v>0</v>
      </c>
      <c r="H30" s="42">
        <v>0</v>
      </c>
      <c r="I30" s="42">
        <v>0</v>
      </c>
      <c r="J30" s="42">
        <v>0</v>
      </c>
      <c r="K30" s="42">
        <v>0</v>
      </c>
      <c r="L30" s="41">
        <v>0</v>
      </c>
      <c r="M30" s="43">
        <v>0</v>
      </c>
      <c r="N30" s="43">
        <v>0</v>
      </c>
      <c r="O30" s="43">
        <v>0</v>
      </c>
      <c r="P30" s="43">
        <v>0</v>
      </c>
      <c r="Q30" s="41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57">
        <v>0</v>
      </c>
      <c r="AE30" s="43">
        <v>0</v>
      </c>
      <c r="AF30" s="43">
        <v>0</v>
      </c>
      <c r="AG30" s="58" t="s">
        <v>54</v>
      </c>
      <c r="AI30" s="33"/>
      <c r="AJ30" s="33"/>
    </row>
    <row r="31" spans="1:36" ht="30">
      <c r="A31" s="21" t="s">
        <v>118</v>
      </c>
      <c r="B31" s="49" t="s">
        <v>70</v>
      </c>
      <c r="C31" s="23" t="s">
        <v>45</v>
      </c>
      <c r="D31" s="50" t="s">
        <v>119</v>
      </c>
      <c r="E31" s="39">
        <v>0</v>
      </c>
      <c r="F31" s="40">
        <v>0</v>
      </c>
      <c r="G31" s="41">
        <v>0</v>
      </c>
      <c r="H31" s="42">
        <v>0</v>
      </c>
      <c r="I31" s="42">
        <v>0</v>
      </c>
      <c r="J31" s="42">
        <v>0</v>
      </c>
      <c r="K31" s="42">
        <v>0</v>
      </c>
      <c r="L31" s="41">
        <v>0</v>
      </c>
      <c r="M31" s="43">
        <v>0</v>
      </c>
      <c r="N31" s="43">
        <v>0</v>
      </c>
      <c r="O31" s="43">
        <v>0</v>
      </c>
      <c r="P31" s="43">
        <v>0</v>
      </c>
      <c r="Q31" s="41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57">
        <v>0</v>
      </c>
      <c r="AE31" s="43">
        <v>0</v>
      </c>
      <c r="AF31" s="43">
        <v>0</v>
      </c>
      <c r="AG31" s="58" t="s">
        <v>54</v>
      </c>
      <c r="AI31" s="33"/>
      <c r="AJ31" s="33"/>
    </row>
    <row r="32" spans="1:36" ht="30">
      <c r="A32" s="21" t="s">
        <v>120</v>
      </c>
      <c r="B32" s="49" t="s">
        <v>70</v>
      </c>
      <c r="C32" s="23" t="s">
        <v>45</v>
      </c>
      <c r="D32" s="59" t="s">
        <v>121</v>
      </c>
      <c r="E32" s="24">
        <v>1.0586004037599999</v>
      </c>
      <c r="F32" s="34">
        <v>0</v>
      </c>
      <c r="G32" s="27">
        <v>0</v>
      </c>
      <c r="H32" s="26">
        <v>0</v>
      </c>
      <c r="I32" s="26">
        <v>0</v>
      </c>
      <c r="J32" s="26">
        <v>0</v>
      </c>
      <c r="K32" s="26">
        <v>0</v>
      </c>
      <c r="L32" s="27">
        <v>0</v>
      </c>
      <c r="M32" s="28">
        <v>0</v>
      </c>
      <c r="N32" s="28">
        <v>0</v>
      </c>
      <c r="O32" s="28">
        <v>0</v>
      </c>
      <c r="P32" s="28">
        <v>0</v>
      </c>
      <c r="Q32" s="27">
        <v>0</v>
      </c>
      <c r="R32" s="28">
        <v>2.461377E-2</v>
      </c>
      <c r="S32" s="29">
        <v>0.40341157375999992</v>
      </c>
      <c r="T32" s="29">
        <v>0.63057506000000008</v>
      </c>
      <c r="U32" s="30">
        <v>1.0586004</v>
      </c>
      <c r="V32" s="38">
        <v>0</v>
      </c>
      <c r="W32" s="28">
        <v>0</v>
      </c>
      <c r="X32" s="29">
        <v>1.0586004037599999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31">
        <v>0</v>
      </c>
      <c r="AE32" s="28">
        <v>0</v>
      </c>
      <c r="AF32" s="29">
        <v>1.0586004037599999</v>
      </c>
      <c r="AG32" s="36" t="s">
        <v>54</v>
      </c>
      <c r="AI32" s="33"/>
      <c r="AJ32" s="33"/>
    </row>
    <row r="33" spans="1:36" ht="30">
      <c r="A33" s="21" t="s">
        <v>122</v>
      </c>
      <c r="B33" s="49" t="s">
        <v>70</v>
      </c>
      <c r="C33" s="23" t="s">
        <v>45</v>
      </c>
      <c r="D33" s="59" t="s">
        <v>123</v>
      </c>
      <c r="E33" s="24">
        <v>0.79091476999999999</v>
      </c>
      <c r="F33" s="34">
        <v>0</v>
      </c>
      <c r="G33" s="27">
        <v>0</v>
      </c>
      <c r="H33" s="26">
        <v>0</v>
      </c>
      <c r="I33" s="26">
        <v>0</v>
      </c>
      <c r="J33" s="26">
        <v>0</v>
      </c>
      <c r="K33" s="26">
        <v>0</v>
      </c>
      <c r="L33" s="27">
        <v>0</v>
      </c>
      <c r="M33" s="28">
        <v>0</v>
      </c>
      <c r="N33" s="28">
        <v>1.2934129999999999E-2</v>
      </c>
      <c r="O33" s="28">
        <v>5.5102280000000003E-2</v>
      </c>
      <c r="P33" s="28">
        <v>0.12732886999999998</v>
      </c>
      <c r="Q33" s="27">
        <v>0.19536528</v>
      </c>
      <c r="R33" s="28">
        <v>8.2756750000000032E-2</v>
      </c>
      <c r="S33" s="28">
        <v>8.6699880000000007E-2</v>
      </c>
      <c r="T33" s="29">
        <v>0.42609285999999996</v>
      </c>
      <c r="U33" s="30">
        <v>0.79091476999999999</v>
      </c>
      <c r="V33" s="38">
        <v>0</v>
      </c>
      <c r="W33" s="28">
        <v>0</v>
      </c>
      <c r="X33" s="29">
        <v>0.59554949000000001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31">
        <v>0</v>
      </c>
      <c r="AE33" s="28">
        <v>0</v>
      </c>
      <c r="AF33" s="29">
        <v>0.79091476999999999</v>
      </c>
      <c r="AG33" s="36" t="s">
        <v>54</v>
      </c>
      <c r="AI33" s="33"/>
      <c r="AJ33" s="33"/>
    </row>
    <row r="34" spans="1:36" ht="30">
      <c r="A34" s="21" t="s">
        <v>124</v>
      </c>
      <c r="B34" s="49" t="s">
        <v>73</v>
      </c>
      <c r="C34" s="23" t="s">
        <v>45</v>
      </c>
      <c r="D34" s="50" t="s">
        <v>125</v>
      </c>
      <c r="E34" s="24">
        <v>0.66603999999999997</v>
      </c>
      <c r="F34" s="34">
        <v>0</v>
      </c>
      <c r="G34" s="27">
        <v>0</v>
      </c>
      <c r="H34" s="26">
        <v>0</v>
      </c>
      <c r="I34" s="26">
        <v>0</v>
      </c>
      <c r="J34" s="26">
        <v>0</v>
      </c>
      <c r="K34" s="26">
        <v>0</v>
      </c>
      <c r="L34" s="27">
        <v>0</v>
      </c>
      <c r="M34" s="28">
        <v>0</v>
      </c>
      <c r="N34" s="28">
        <v>0.6</v>
      </c>
      <c r="O34" s="28">
        <v>0</v>
      </c>
      <c r="P34" s="28">
        <v>0</v>
      </c>
      <c r="Q34" s="27">
        <v>0.6</v>
      </c>
      <c r="R34" s="28">
        <v>0</v>
      </c>
      <c r="S34" s="28">
        <v>0</v>
      </c>
      <c r="T34" s="29">
        <v>0</v>
      </c>
      <c r="U34" s="38">
        <v>0.6</v>
      </c>
      <c r="V34" s="38">
        <v>0</v>
      </c>
      <c r="W34" s="29">
        <v>6.6040000000000001E-2</v>
      </c>
      <c r="X34" s="29">
        <v>6.6040000000000001E-2</v>
      </c>
      <c r="Y34" s="29">
        <v>0</v>
      </c>
      <c r="Z34" s="29">
        <v>0</v>
      </c>
      <c r="AA34" s="29">
        <v>0</v>
      </c>
      <c r="AB34" s="28">
        <v>0</v>
      </c>
      <c r="AC34" s="29">
        <v>0</v>
      </c>
      <c r="AD34" s="35">
        <v>4.9574573184372639E-2</v>
      </c>
      <c r="AE34" s="29">
        <v>3.3018648723719554E-2</v>
      </c>
      <c r="AF34" s="29">
        <v>0.63302135127628045</v>
      </c>
      <c r="AG34" s="36" t="s">
        <v>51</v>
      </c>
      <c r="AI34" s="33"/>
      <c r="AJ34" s="33"/>
    </row>
    <row r="35" spans="1:36" ht="30">
      <c r="A35" s="21" t="s">
        <v>126</v>
      </c>
      <c r="B35" s="49" t="s">
        <v>73</v>
      </c>
      <c r="C35" s="23" t="s">
        <v>63</v>
      </c>
      <c r="D35" s="50" t="s">
        <v>127</v>
      </c>
      <c r="E35" s="24">
        <v>0.81200000000000006</v>
      </c>
      <c r="F35" s="34">
        <v>0</v>
      </c>
      <c r="G35" s="27">
        <v>0</v>
      </c>
      <c r="H35" s="26">
        <v>0</v>
      </c>
      <c r="I35" s="26">
        <v>0</v>
      </c>
      <c r="J35" s="26">
        <v>0</v>
      </c>
      <c r="K35" s="26">
        <v>0</v>
      </c>
      <c r="L35" s="27">
        <v>0</v>
      </c>
      <c r="M35" s="28">
        <v>0</v>
      </c>
      <c r="N35" s="28">
        <v>0</v>
      </c>
      <c r="O35" s="28">
        <v>0</v>
      </c>
      <c r="P35" s="28">
        <v>0</v>
      </c>
      <c r="Q35" s="27">
        <v>0</v>
      </c>
      <c r="R35" s="28">
        <v>4.7880000000000004E-4</v>
      </c>
      <c r="S35" s="28">
        <v>9.1440320000000005E-2</v>
      </c>
      <c r="T35" s="29">
        <v>0.26316095999999994</v>
      </c>
      <c r="U35" s="30">
        <v>0.17754004000000001</v>
      </c>
      <c r="V35" s="30">
        <v>0.17754004000000001</v>
      </c>
      <c r="W35" s="28">
        <v>0.10161617999999999</v>
      </c>
      <c r="X35" s="29">
        <v>0.45669625999999997</v>
      </c>
      <c r="Y35" s="29">
        <v>0.20323235999999997</v>
      </c>
      <c r="Z35" s="29">
        <v>0.15207138000000001</v>
      </c>
      <c r="AA35" s="29">
        <v>0</v>
      </c>
      <c r="AB35" s="28">
        <v>0</v>
      </c>
      <c r="AC35" s="29">
        <v>0.35530373999999998</v>
      </c>
      <c r="AD35" s="31">
        <v>0.5</v>
      </c>
      <c r="AE35" s="29">
        <v>0.40600000000000003</v>
      </c>
      <c r="AF35" s="29">
        <v>0.40600000000000003</v>
      </c>
      <c r="AG35" s="32" t="s">
        <v>47</v>
      </c>
      <c r="AI35" s="33"/>
      <c r="AJ35" s="33"/>
    </row>
    <row r="36" spans="1:36">
      <c r="A36" s="21" t="s">
        <v>128</v>
      </c>
      <c r="B36" s="49" t="s">
        <v>129</v>
      </c>
      <c r="C36" s="60" t="s">
        <v>111</v>
      </c>
      <c r="D36" s="50" t="s">
        <v>130</v>
      </c>
      <c r="E36" s="24">
        <v>3.523346205253457</v>
      </c>
      <c r="F36" s="34">
        <v>0</v>
      </c>
      <c r="G36" s="27">
        <v>0</v>
      </c>
      <c r="H36" s="26">
        <v>0</v>
      </c>
      <c r="I36" s="26">
        <v>0</v>
      </c>
      <c r="J36" s="26">
        <v>0</v>
      </c>
      <c r="K36" s="26">
        <v>0</v>
      </c>
      <c r="L36" s="27">
        <v>0</v>
      </c>
      <c r="M36" s="28">
        <v>0</v>
      </c>
      <c r="N36" s="28">
        <v>0.24699499999999999</v>
      </c>
      <c r="O36" s="28">
        <v>2.3127499999999999E-2</v>
      </c>
      <c r="P36" s="28">
        <v>0.25598124999999999</v>
      </c>
      <c r="Q36" s="27">
        <v>0.52610374999999998</v>
      </c>
      <c r="R36" s="28">
        <v>0.20817374999999999</v>
      </c>
      <c r="S36" s="28">
        <v>0.28673625000000003</v>
      </c>
      <c r="T36" s="29">
        <v>0.17054074999999999</v>
      </c>
      <c r="U36" s="30">
        <v>0.59577723999999999</v>
      </c>
      <c r="V36" s="30">
        <v>0.59577725999999998</v>
      </c>
      <c r="W36" s="28">
        <v>1.1185365600000001</v>
      </c>
      <c r="X36" s="29">
        <v>1.7839873100000001</v>
      </c>
      <c r="Y36" s="28">
        <v>1.1185365600000001</v>
      </c>
      <c r="Z36" s="29">
        <v>9.4718586115820014E-2</v>
      </c>
      <c r="AA36" s="28">
        <v>0</v>
      </c>
      <c r="AB36" s="28">
        <v>0</v>
      </c>
      <c r="AC36" s="29">
        <v>1.2132551461158201</v>
      </c>
      <c r="AD36" s="35">
        <v>0.50445570418219765</v>
      </c>
      <c r="AE36" s="29">
        <v>1.7773720910488067</v>
      </c>
      <c r="AF36" s="29">
        <v>1.7459741142046505</v>
      </c>
      <c r="AG36" s="32" t="s">
        <v>47</v>
      </c>
      <c r="AI36" s="33"/>
      <c r="AJ36" s="33"/>
    </row>
    <row r="37" spans="1:36" s="55" customFormat="1" ht="30">
      <c r="A37" s="51" t="s">
        <v>131</v>
      </c>
      <c r="B37" s="52" t="s">
        <v>73</v>
      </c>
      <c r="C37" s="53" t="s">
        <v>45</v>
      </c>
      <c r="D37" s="54" t="s">
        <v>132</v>
      </c>
      <c r="E37" s="39">
        <v>0</v>
      </c>
      <c r="F37" s="40">
        <v>0</v>
      </c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1">
        <v>0</v>
      </c>
      <c r="M37" s="43">
        <v>0</v>
      </c>
      <c r="N37" s="43">
        <v>0</v>
      </c>
      <c r="O37" s="43">
        <v>0</v>
      </c>
      <c r="P37" s="43">
        <v>0</v>
      </c>
      <c r="Q37" s="41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4">
        <v>0</v>
      </c>
      <c r="AE37" s="43">
        <v>0</v>
      </c>
      <c r="AF37" s="43">
        <v>0</v>
      </c>
      <c r="AG37" s="45" t="s">
        <v>47</v>
      </c>
      <c r="AI37" s="33"/>
      <c r="AJ37" s="56"/>
    </row>
    <row r="38" spans="1:36" s="55" customFormat="1" ht="30">
      <c r="A38" s="51" t="s">
        <v>133</v>
      </c>
      <c r="B38" s="52" t="s">
        <v>86</v>
      </c>
      <c r="C38" s="53" t="s">
        <v>45</v>
      </c>
      <c r="D38" s="54" t="s">
        <v>134</v>
      </c>
      <c r="E38" s="39">
        <v>0</v>
      </c>
      <c r="F38" s="40">
        <v>0</v>
      </c>
      <c r="G38" s="41">
        <v>0</v>
      </c>
      <c r="H38" s="42">
        <v>0</v>
      </c>
      <c r="I38" s="42">
        <v>0</v>
      </c>
      <c r="J38" s="42">
        <v>0</v>
      </c>
      <c r="K38" s="42">
        <v>0</v>
      </c>
      <c r="L38" s="41">
        <v>0</v>
      </c>
      <c r="M38" s="43">
        <v>0</v>
      </c>
      <c r="N38" s="43">
        <v>0</v>
      </c>
      <c r="O38" s="43">
        <v>0</v>
      </c>
      <c r="P38" s="43">
        <v>0</v>
      </c>
      <c r="Q38" s="41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57">
        <v>0</v>
      </c>
      <c r="AE38" s="43">
        <v>0</v>
      </c>
      <c r="AF38" s="43">
        <v>0</v>
      </c>
      <c r="AG38" s="58" t="s">
        <v>54</v>
      </c>
      <c r="AI38" s="33"/>
      <c r="AJ38" s="56"/>
    </row>
    <row r="39" spans="1:36">
      <c r="A39" s="21" t="s">
        <v>135</v>
      </c>
      <c r="B39" s="49" t="s">
        <v>129</v>
      </c>
      <c r="C39" s="50" t="s">
        <v>111</v>
      </c>
      <c r="D39" s="50" t="s">
        <v>136</v>
      </c>
      <c r="E39" s="24">
        <v>1.2250000000000001</v>
      </c>
      <c r="F39" s="34">
        <v>0</v>
      </c>
      <c r="G39" s="27">
        <v>0</v>
      </c>
      <c r="H39" s="26">
        <v>0</v>
      </c>
      <c r="I39" s="26">
        <v>0</v>
      </c>
      <c r="J39" s="26">
        <v>0</v>
      </c>
      <c r="K39" s="26">
        <v>0</v>
      </c>
      <c r="L39" s="27">
        <v>0</v>
      </c>
      <c r="M39" s="28">
        <v>0</v>
      </c>
      <c r="N39" s="28">
        <v>0</v>
      </c>
      <c r="O39" s="28">
        <v>0</v>
      </c>
      <c r="P39" s="28">
        <v>0</v>
      </c>
      <c r="Q39" s="27">
        <v>0</v>
      </c>
      <c r="R39" s="28">
        <v>3.5300419999999999E-2</v>
      </c>
      <c r="S39" s="28">
        <v>0.58580893919999999</v>
      </c>
      <c r="T39" s="29">
        <v>0.60386582000000011</v>
      </c>
      <c r="U39" s="30">
        <v>1.2249751792000001</v>
      </c>
      <c r="V39" s="38">
        <v>0</v>
      </c>
      <c r="W39" s="28">
        <v>0</v>
      </c>
      <c r="X39" s="28">
        <v>1.2249751792000001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31">
        <v>0</v>
      </c>
      <c r="AE39" s="28">
        <v>0</v>
      </c>
      <c r="AF39" s="29">
        <v>1.2250000000000001</v>
      </c>
      <c r="AG39" s="36" t="s">
        <v>54</v>
      </c>
      <c r="AI39" s="33"/>
      <c r="AJ39" s="33"/>
    </row>
    <row r="40" spans="1:36">
      <c r="A40" s="50"/>
      <c r="B40" s="61"/>
      <c r="C40" s="62"/>
      <c r="D40" s="63" t="s">
        <v>137</v>
      </c>
      <c r="E40" s="64">
        <v>136.1616502190135</v>
      </c>
      <c r="F40" s="64">
        <v>0</v>
      </c>
      <c r="G40" s="64">
        <v>62.006292880000004</v>
      </c>
      <c r="H40" s="64">
        <v>0.97004447999999999</v>
      </c>
      <c r="I40" s="64">
        <v>0.55946107999999994</v>
      </c>
      <c r="J40" s="64">
        <v>4.1859803699999993</v>
      </c>
      <c r="K40" s="64">
        <v>3.6884753700000039</v>
      </c>
      <c r="L40" s="64">
        <v>9.4039613000000024</v>
      </c>
      <c r="M40" s="64">
        <v>2.9695570400000002</v>
      </c>
      <c r="N40" s="64">
        <v>13.829393300000001</v>
      </c>
      <c r="O40" s="64">
        <v>5.7354853300000013</v>
      </c>
      <c r="P40" s="64">
        <v>7.120597140000001</v>
      </c>
      <c r="Q40" s="64">
        <v>29.655032809999998</v>
      </c>
      <c r="R40" s="64">
        <v>2.3893323800000004</v>
      </c>
      <c r="S40" s="64">
        <v>6.734042682960002</v>
      </c>
      <c r="T40" s="64">
        <v>8.1260916800000018</v>
      </c>
      <c r="U40" s="64">
        <v>61.551236979200006</v>
      </c>
      <c r="V40" s="64">
        <v>56.763516750000001</v>
      </c>
      <c r="W40" s="64">
        <v>4.6437945999999997</v>
      </c>
      <c r="X40" s="64">
        <v>21.893261342959999</v>
      </c>
      <c r="Y40" s="64">
        <v>3.8355140999999997</v>
      </c>
      <c r="Z40" s="64">
        <v>2.6168481661158194</v>
      </c>
      <c r="AA40" s="64">
        <v>2.2936565499999997</v>
      </c>
      <c r="AB40" s="64">
        <v>1.4287844500000029</v>
      </c>
      <c r="AC40" s="64">
        <v>10.174803266115823</v>
      </c>
      <c r="AD40" s="64"/>
      <c r="AE40" s="64">
        <v>65.982425219013479</v>
      </c>
      <c r="AF40" s="64">
        <v>70.179225000000002</v>
      </c>
      <c r="AG40" s="64"/>
    </row>
    <row r="41" spans="1:36">
      <c r="A41" s="50"/>
      <c r="B41" s="61" t="s">
        <v>138</v>
      </c>
      <c r="C41" s="62" t="s">
        <v>138</v>
      </c>
      <c r="D41" s="63" t="s">
        <v>139</v>
      </c>
      <c r="E41" s="64">
        <v>0</v>
      </c>
      <c r="F41" s="65">
        <v>0</v>
      </c>
      <c r="G41" s="66">
        <v>0</v>
      </c>
      <c r="H41" s="66">
        <v>0</v>
      </c>
      <c r="I41" s="67">
        <v>0</v>
      </c>
      <c r="J41" s="67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/>
      <c r="AE41" s="64">
        <v>0</v>
      </c>
      <c r="AF41" s="64">
        <v>0</v>
      </c>
      <c r="AG41" s="64"/>
    </row>
    <row r="42" spans="1:36">
      <c r="A42" s="50"/>
      <c r="B42" s="61" t="s">
        <v>138</v>
      </c>
      <c r="C42" s="62" t="s">
        <v>138</v>
      </c>
      <c r="D42" s="63" t="s">
        <v>140</v>
      </c>
      <c r="E42" s="64">
        <v>136.1616502190135</v>
      </c>
      <c r="F42" s="65">
        <v>0</v>
      </c>
      <c r="G42" s="66">
        <v>62.006292880000004</v>
      </c>
      <c r="H42" s="66">
        <v>0</v>
      </c>
      <c r="I42" s="67">
        <v>0</v>
      </c>
      <c r="J42" s="67">
        <v>0</v>
      </c>
      <c r="K42" s="64">
        <v>0</v>
      </c>
      <c r="L42" s="64">
        <v>9.4039613000000024</v>
      </c>
      <c r="M42" s="64">
        <v>0</v>
      </c>
      <c r="N42" s="68">
        <v>0</v>
      </c>
      <c r="O42" s="69">
        <v>0</v>
      </c>
      <c r="P42" s="64">
        <v>0</v>
      </c>
      <c r="Q42" s="64">
        <v>29.655032809999998</v>
      </c>
      <c r="R42" s="64">
        <v>0</v>
      </c>
      <c r="S42" s="64">
        <v>0</v>
      </c>
      <c r="T42" s="64">
        <v>0</v>
      </c>
      <c r="U42" s="70">
        <v>0</v>
      </c>
      <c r="V42" s="70">
        <v>0</v>
      </c>
      <c r="W42" s="64">
        <v>0</v>
      </c>
      <c r="X42" s="64">
        <v>21.893261342959999</v>
      </c>
      <c r="Y42" s="64">
        <v>3.8355140999999997</v>
      </c>
      <c r="Z42" s="64">
        <v>2.6168481661158194</v>
      </c>
      <c r="AA42" s="64">
        <v>2.2936565499999997</v>
      </c>
      <c r="AB42" s="64">
        <v>1.4287844500000029</v>
      </c>
      <c r="AC42" s="64">
        <v>10.174803266115823</v>
      </c>
      <c r="AD42" s="64"/>
      <c r="AE42" s="64">
        <v>0</v>
      </c>
      <c r="AF42" s="64">
        <v>0</v>
      </c>
      <c r="AG42" s="64"/>
    </row>
    <row r="43" spans="1:36">
      <c r="A43" s="71"/>
      <c r="B43" s="72"/>
      <c r="C43" s="73"/>
      <c r="D43" s="74"/>
      <c r="E43" s="75">
        <v>135.19408907075001</v>
      </c>
      <c r="F43" s="76"/>
      <c r="G43" s="77"/>
      <c r="H43" s="77"/>
      <c r="I43" s="78"/>
      <c r="J43" s="78"/>
      <c r="K43" s="75"/>
      <c r="L43" s="75"/>
      <c r="M43" s="75"/>
      <c r="N43" s="75"/>
      <c r="O43" s="79"/>
      <c r="P43" s="75"/>
      <c r="Q43" s="75"/>
      <c r="R43" s="75"/>
      <c r="S43" s="75"/>
      <c r="T43" s="75"/>
      <c r="U43" s="75"/>
      <c r="V43" s="75"/>
      <c r="W43" s="98" t="s">
        <v>141</v>
      </c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J43" s="33"/>
    </row>
    <row r="44" spans="1:36">
      <c r="A44" s="71"/>
      <c r="B44" s="72"/>
      <c r="C44" s="73"/>
      <c r="D44" s="74"/>
      <c r="E44" s="75"/>
      <c r="F44" s="76"/>
      <c r="G44" s="77"/>
      <c r="H44" s="77"/>
      <c r="I44" s="78"/>
      <c r="J44" s="78"/>
      <c r="K44" s="75"/>
      <c r="L44" s="75"/>
      <c r="M44" s="75"/>
      <c r="N44" s="75"/>
      <c r="O44" s="79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</row>
    <row r="45" spans="1:36" s="86" customFormat="1">
      <c r="A45" s="80"/>
      <c r="B45" s="72"/>
      <c r="C45" s="81"/>
      <c r="D45" s="82" t="s">
        <v>142</v>
      </c>
      <c r="E45" s="83">
        <f>+SUMIF($AG$5:$AG$39,$D45,E$5:E$39)</f>
        <v>54.073763199999995</v>
      </c>
      <c r="F45" s="75"/>
      <c r="G45" s="84"/>
      <c r="H45" s="84"/>
      <c r="I45" s="79"/>
      <c r="J45" s="79"/>
      <c r="K45" s="79"/>
      <c r="L45" s="79"/>
      <c r="M45" s="79"/>
      <c r="N45" s="79"/>
      <c r="O45" s="79"/>
      <c r="P45" s="79"/>
      <c r="Q45" s="85"/>
      <c r="R45" s="79"/>
      <c r="S45" s="79"/>
      <c r="T45" s="79"/>
      <c r="W45" s="79"/>
      <c r="X45" s="85"/>
      <c r="Y45" s="85"/>
      <c r="Z45" s="85"/>
      <c r="AA45" s="85"/>
      <c r="AB45" s="85"/>
      <c r="AC45" s="85"/>
      <c r="AD45" s="79"/>
      <c r="AE45" s="79"/>
      <c r="AF45" s="79"/>
    </row>
    <row r="46" spans="1:36" s="86" customFormat="1">
      <c r="A46" s="80"/>
      <c r="B46" s="72"/>
      <c r="C46" s="81"/>
      <c r="D46" s="82" t="s">
        <v>143</v>
      </c>
      <c r="E46" s="83">
        <f>+SUMIF($AG$5:$AG$39,$D46,E$5:E$39)</f>
        <v>26.040126445253456</v>
      </c>
      <c r="F46" s="75"/>
      <c r="G46" s="84"/>
      <c r="H46" s="84"/>
      <c r="I46" s="79"/>
      <c r="J46" s="79"/>
      <c r="K46" s="79"/>
      <c r="L46" s="79"/>
      <c r="M46" s="79"/>
      <c r="N46" s="79"/>
      <c r="O46" s="79"/>
      <c r="P46" s="79"/>
      <c r="Q46" s="85"/>
      <c r="R46" s="79"/>
      <c r="S46" s="79"/>
      <c r="T46" s="79"/>
      <c r="U46" s="79"/>
      <c r="V46" s="79"/>
      <c r="W46" s="79"/>
      <c r="X46" s="85"/>
      <c r="Y46" s="85"/>
      <c r="Z46" s="85"/>
      <c r="AA46" s="85"/>
      <c r="AB46" s="85"/>
      <c r="AC46" s="85"/>
      <c r="AD46" s="79"/>
      <c r="AE46" s="79"/>
      <c r="AF46" s="79"/>
      <c r="AG46" s="87"/>
    </row>
    <row r="47" spans="1:36" s="86" customFormat="1">
      <c r="A47" s="80"/>
      <c r="B47" s="72"/>
      <c r="C47" s="81"/>
      <c r="D47" s="88" t="s">
        <v>78</v>
      </c>
      <c r="E47" s="83">
        <f>+SUMIF($AG$5:$AG$39,$D47,E$5:E$39)+E17+E11</f>
        <v>1.8927605000000001</v>
      </c>
      <c r="F47" s="75"/>
      <c r="G47" s="84"/>
      <c r="H47" s="84"/>
      <c r="I47" s="79"/>
      <c r="J47" s="79"/>
      <c r="K47" s="79"/>
      <c r="L47" s="79"/>
      <c r="M47" s="79"/>
      <c r="N47" s="79"/>
      <c r="O47" s="89"/>
      <c r="P47" s="79"/>
      <c r="Q47" s="85"/>
      <c r="R47" s="79"/>
      <c r="S47" s="79"/>
      <c r="T47" s="79"/>
      <c r="U47" s="79"/>
      <c r="V47" s="79"/>
      <c r="W47" s="79"/>
      <c r="X47" s="85"/>
      <c r="Y47" s="85"/>
      <c r="Z47" s="85"/>
      <c r="AA47" s="85"/>
      <c r="AB47" s="85"/>
      <c r="AC47" s="85"/>
      <c r="AD47" s="79"/>
      <c r="AE47" s="79"/>
      <c r="AF47" s="79"/>
    </row>
    <row r="48" spans="1:36" s="86" customFormat="1">
      <c r="A48" s="80"/>
      <c r="B48" s="72"/>
      <c r="C48" s="81"/>
      <c r="D48" s="88" t="s">
        <v>144</v>
      </c>
      <c r="E48" s="83">
        <f>+SUMIF($AG$5:$AG$39,$D48,E$5:E$39)</f>
        <v>31.891734899999999</v>
      </c>
      <c r="F48" s="75"/>
      <c r="G48" s="84"/>
      <c r="H48" s="84"/>
      <c r="I48" s="79"/>
      <c r="J48" s="79"/>
      <c r="K48" s="79"/>
      <c r="L48" s="79"/>
      <c r="M48" s="79"/>
      <c r="N48" s="79"/>
      <c r="O48" s="89"/>
      <c r="P48" s="79"/>
      <c r="Q48" s="85"/>
      <c r="R48" s="79"/>
      <c r="S48" s="79"/>
      <c r="T48" s="79"/>
      <c r="U48" s="79"/>
      <c r="V48" s="79"/>
      <c r="W48" s="79"/>
      <c r="X48" s="85"/>
      <c r="Y48" s="85"/>
      <c r="Z48" s="85"/>
      <c r="AA48" s="85"/>
      <c r="AB48" s="85"/>
      <c r="AC48" s="85"/>
      <c r="AD48" s="79"/>
      <c r="AE48" s="79"/>
      <c r="AF48" s="79"/>
    </row>
    <row r="49" spans="1:32" s="86" customFormat="1">
      <c r="A49" s="80"/>
      <c r="B49" s="72"/>
      <c r="C49" s="81"/>
      <c r="D49" s="88" t="s">
        <v>54</v>
      </c>
      <c r="E49" s="90">
        <f>+SUMIF($AG$5:$AG$39,$D49,E$5:E$39)</f>
        <v>22.263265173760001</v>
      </c>
      <c r="F49" s="75"/>
      <c r="G49" s="84"/>
      <c r="H49" s="84"/>
      <c r="I49" s="79"/>
      <c r="J49" s="79"/>
      <c r="K49" s="79"/>
      <c r="L49" s="79"/>
      <c r="M49" s="79"/>
      <c r="N49" s="79"/>
      <c r="O49" s="89"/>
      <c r="P49" s="79"/>
      <c r="Q49" s="85"/>
      <c r="R49" s="79"/>
      <c r="S49" s="79"/>
      <c r="T49" s="79"/>
      <c r="U49" s="79"/>
      <c r="V49" s="79"/>
      <c r="W49" s="79"/>
      <c r="X49" s="85"/>
      <c r="Y49" s="85"/>
      <c r="Z49" s="85"/>
      <c r="AA49" s="85"/>
      <c r="AB49" s="85"/>
      <c r="AC49" s="85"/>
      <c r="AD49" s="79"/>
      <c r="AE49" s="79"/>
      <c r="AF49" s="79"/>
    </row>
    <row r="50" spans="1:32">
      <c r="E50" s="91">
        <f>+SUM(E45:E49)</f>
        <v>136.16165021901344</v>
      </c>
      <c r="O50" s="89"/>
    </row>
    <row r="51" spans="1:32">
      <c r="O51" s="89"/>
    </row>
    <row r="52" spans="1:32">
      <c r="O52" s="89"/>
    </row>
    <row r="53" spans="1:32">
      <c r="O53" s="89"/>
    </row>
    <row r="54" spans="1:32">
      <c r="O54" s="89"/>
    </row>
    <row r="55" spans="1:32">
      <c r="O55" s="89"/>
    </row>
    <row r="56" spans="1:32">
      <c r="O56" s="89"/>
    </row>
    <row r="57" spans="1:32">
      <c r="O57" s="89"/>
    </row>
    <row r="58" spans="1:32">
      <c r="O58" s="89"/>
    </row>
    <row r="59" spans="1:32">
      <c r="O59" s="89"/>
    </row>
    <row r="60" spans="1:32">
      <c r="O60" s="89"/>
    </row>
    <row r="61" spans="1:32">
      <c r="O61" s="89"/>
    </row>
    <row r="62" spans="1:32">
      <c r="O62" s="89"/>
    </row>
    <row r="63" spans="1:32">
      <c r="O63" s="89"/>
    </row>
    <row r="64" spans="1:32">
      <c r="O64" s="89">
        <f>+'Mar 25 CMS Report in $M '!U40*1000000</f>
        <v>61551236.979200006</v>
      </c>
    </row>
    <row r="65" spans="7:29">
      <c r="O65" s="89">
        <f t="shared" ref="O65" si="0">+O40</f>
        <v>5.7354853300000013</v>
      </c>
    </row>
    <row r="66" spans="7:29">
      <c r="G66" s="33"/>
      <c r="H66" s="33"/>
      <c r="I66" s="33"/>
      <c r="J66" s="33"/>
      <c r="L66" s="92"/>
      <c r="O66" s="89">
        <f t="shared" ref="O66" si="1">+O65-O64</f>
        <v>-61551231.243714675</v>
      </c>
    </row>
    <row r="67" spans="7:29">
      <c r="H67" s="33"/>
      <c r="J67" s="33"/>
      <c r="O67" s="79"/>
    </row>
    <row r="68" spans="7:29">
      <c r="L68" s="92"/>
      <c r="O68" s="79"/>
    </row>
    <row r="69" spans="7:29">
      <c r="L69" s="92"/>
      <c r="O69" s="79"/>
      <c r="Q69" s="33"/>
      <c r="X69" s="33"/>
      <c r="Y69" s="33"/>
      <c r="Z69" s="33"/>
      <c r="AA69" s="33"/>
      <c r="AB69" s="33"/>
      <c r="AC69" s="33"/>
    </row>
    <row r="70" spans="7:29">
      <c r="L70" s="33"/>
      <c r="X70" s="33"/>
      <c r="Y70" s="33"/>
      <c r="Z70" s="33"/>
      <c r="AA70" s="33"/>
      <c r="AB70" s="33"/>
      <c r="AC70" s="33"/>
    </row>
    <row r="71" spans="7:29">
      <c r="L71" s="33"/>
    </row>
    <row r="72" spans="7:29">
      <c r="L72" s="33"/>
      <c r="O72" s="33"/>
    </row>
    <row r="73" spans="7:29">
      <c r="L73" s="33"/>
      <c r="M73" s="33"/>
      <c r="N73" s="33"/>
      <c r="U73" s="33"/>
      <c r="V73" s="33"/>
    </row>
    <row r="74" spans="7:29">
      <c r="L74" s="33"/>
      <c r="O74" s="93">
        <v>16.53</v>
      </c>
    </row>
    <row r="75" spans="7:29">
      <c r="L75" s="33"/>
      <c r="O75" s="94">
        <f>+O40/1000000</f>
        <v>5.7354853300000012E-6</v>
      </c>
    </row>
    <row r="76" spans="7:29">
      <c r="L76" s="33"/>
      <c r="M76" s="33"/>
      <c r="N76" s="33"/>
      <c r="O76" s="95">
        <f>+O74*1000000</f>
        <v>16530000.000000002</v>
      </c>
      <c r="U76" s="33"/>
      <c r="V76" s="33"/>
    </row>
    <row r="77" spans="7:29">
      <c r="O77" s="95">
        <f>+O76-O40</f>
        <v>16529994.264514672</v>
      </c>
    </row>
    <row r="78" spans="7:29">
      <c r="O78" s="96"/>
    </row>
    <row r="80" spans="7:29">
      <c r="O80" s="97">
        <f>+O40</f>
        <v>5.7354853300000013</v>
      </c>
    </row>
    <row r="82" spans="15:15">
      <c r="O82" s="95">
        <f t="shared" ref="O82" si="2">+O80-O52</f>
        <v>5.7354853300000013</v>
      </c>
    </row>
    <row r="83" spans="15:15">
      <c r="O83" s="33"/>
    </row>
    <row r="85" spans="15:15">
      <c r="O85" s="97">
        <f>+O40</f>
        <v>5.7354853300000013</v>
      </c>
    </row>
    <row r="87" spans="15:15">
      <c r="O87" s="95"/>
    </row>
  </sheetData>
  <mergeCells count="1">
    <mergeCell ref="W43:AG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6" max="4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_ip_UnifiedCompliancePolicyUIAction xmlns="http://schemas.microsoft.com/sharepoint/v3" xsi:nil="true"/>
    <TaxCatchAll xmlns="7bdcdbe7-1b59-4267-ac42-6a538006b42e" xsi:nil="true"/>
    <_ip_UnifiedCompliancePolicyProperties xmlns="http://schemas.microsoft.com/sharepoint/v3" xsi:nil="true"/>
    <Checked_x0020_Out xmlns="2d727684-7218-4c4c-b8f9-db706b5ec5c1">true</Checked_x0020_Ou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3" ma:contentTypeDescription="Create a new document." ma:contentTypeScope="" ma:versionID="829dcc56f740a19862667bf98779f93f">
  <xsd:schema xmlns:xsd="http://www.w3.org/2001/XMLSchema" xmlns:xs="http://www.w3.org/2001/XMLSchema" xmlns:p="http://schemas.microsoft.com/office/2006/metadata/properties" xmlns:ns1="http://schemas.microsoft.com/sharepoint/v3" xmlns:ns2="2d727684-7218-4c4c-b8f9-db706b5ec5c1" xmlns:ns3="7bdcdbe7-1b59-4267-ac42-6a538006b42e" targetNamespace="http://schemas.microsoft.com/office/2006/metadata/properties" ma:root="true" ma:fieldsID="9faf6aabc86d76b3dbcb78e5169e7d88" ns1:_="" ns2:_="" ns3:_="">
    <xsd:import namespace="http://schemas.microsoft.com/sharepoint/v3"/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EBE2B-0E79-4E17-AA6C-3F5336E13ECD}"/>
</file>

<file path=customXml/itemProps2.xml><?xml version="1.0" encoding="utf-8"?>
<ds:datastoreItem xmlns:ds="http://schemas.openxmlformats.org/officeDocument/2006/customXml" ds:itemID="{057B4F3F-C483-4E99-B71B-5C91F638B359}"/>
</file>

<file path=customXml/itemProps3.xml><?xml version="1.0" encoding="utf-8"?>
<ds:datastoreItem xmlns:ds="http://schemas.openxmlformats.org/officeDocument/2006/customXml" ds:itemID="{BBF5D434-881F-4E65-BD7A-C4B515CAE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Rhode Island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Donahue, Timothy (OHHS)</dc:creator>
  <cp:keywords/>
  <dc:description/>
  <cp:lastModifiedBy>Donahue, Timothy (OHHS)</cp:lastModifiedBy>
  <cp:revision/>
  <dcterms:created xsi:type="dcterms:W3CDTF">2025-04-11T17:00:01Z</dcterms:created>
  <dcterms:modified xsi:type="dcterms:W3CDTF">2025-04-14T16:11:12Z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