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.sharepoint.com/sites/EOHHS – Pulse/Shared Documents/2.0 Multi-Agency Projects/American Rescue Plan Act/HCBS Enhanced FMAP/CMS Spending Plan Reports/20. CMS Quarterly Update_Apr 17 2026/"/>
    </mc:Choice>
  </mc:AlternateContent>
  <xr:revisionPtr revIDLastSave="6" documentId="8_{9196B2E9-A53F-4660-ADD7-6C10706DA909}" xr6:coauthVersionLast="47" xr6:coauthVersionMax="47" xr10:uidLastSave="{F902DF98-1D03-4CAA-8507-8AB0D518D944}"/>
  <bookViews>
    <workbookView xWindow="28680" yWindow="-120" windowWidth="29040" windowHeight="15720" tabRatio="925" xr2:uid="{B938D00B-8715-4AD6-BDA5-65BA0730F5EE}"/>
  </bookViews>
  <sheets>
    <sheet name="MAR 26 CMS Report in $M " sheetId="26" r:id="rId1"/>
    <sheet name="Claiming" sheetId="27" r:id="rId2"/>
    <sheet name="April 24 CMS Report in $M OLD" sheetId="1" state="hidden" r:id="rId3"/>
    <sheet name="Claiming OLD" sheetId="2" state="hidden" r:id="rId4"/>
  </sheets>
  <definedNames>
    <definedName name="NewRepos">#REF!</definedName>
    <definedName name="_xlnm.Print_Area" localSheetId="2">'April 24 CMS Report in $M OLD'!$A$1:$AB$48</definedName>
    <definedName name="_xlnm.Print_Area" localSheetId="0">'MAR 26 CMS Report in $M '!$A$1:$AF$49</definedName>
    <definedName name="_xlnm.Print_Titles" localSheetId="2">'April 24 CMS Report in $M OLD'!$A:$A,'April 24 CMS Report in $M OLD'!$4:$4</definedName>
    <definedName name="_xlnm.Print_Titles" localSheetId="0">'MAR 26 CMS Report in $M '!#REF!,'MAR 26 CMS Report in $M '!$4:$4</definedName>
    <definedName name="Rep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27" l="1"/>
  <c r="C55" i="27"/>
  <c r="B55" i="27"/>
  <c r="C53" i="27"/>
  <c r="C52" i="27"/>
  <c r="C51" i="27"/>
  <c r="C50" i="27"/>
  <c r="B46" i="27"/>
  <c r="C44" i="27"/>
  <c r="C43" i="27"/>
  <c r="C42" i="27"/>
  <c r="C41" i="27"/>
  <c r="C46" i="27" s="1"/>
  <c r="C37" i="27"/>
  <c r="B37" i="27"/>
  <c r="C27" i="27"/>
  <c r="B27" i="27"/>
  <c r="C17" i="27"/>
  <c r="B17" i="27"/>
  <c r="C8" i="27"/>
  <c r="B4" i="27"/>
  <c r="B46" i="2" l="1"/>
  <c r="C44" i="2"/>
  <c r="C43" i="2"/>
  <c r="C42" i="2"/>
  <c r="C41" i="2"/>
  <c r="C46" i="2"/>
  <c r="C37" i="2"/>
  <c r="B37" i="2"/>
  <c r="C27" i="2"/>
  <c r="B27" i="2"/>
  <c r="C17" i="2"/>
  <c r="B17" i="2"/>
  <c r="C8" i="2"/>
  <c r="B4" i="2"/>
  <c r="AB39" i="1"/>
  <c r="L39" i="1"/>
  <c r="AB38" i="1"/>
  <c r="L38" i="1"/>
  <c r="AB37" i="1"/>
  <c r="L37" i="1"/>
  <c r="AB36" i="1"/>
  <c r="L36" i="1"/>
  <c r="AB35" i="1"/>
  <c r="L35" i="1"/>
  <c r="AB34" i="1"/>
  <c r="L34" i="1"/>
  <c r="AB33" i="1"/>
  <c r="L33" i="1"/>
  <c r="AB32" i="1"/>
  <c r="L32" i="1"/>
  <c r="AB31" i="1"/>
  <c r="L31" i="1"/>
  <c r="AB30" i="1"/>
  <c r="L30" i="1"/>
  <c r="AB29" i="1"/>
  <c r="L29" i="1"/>
  <c r="AB28" i="1"/>
  <c r="L28" i="1"/>
  <c r="AB27" i="1"/>
  <c r="L27" i="1"/>
  <c r="AB26" i="1"/>
  <c r="L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Z40" i="1"/>
  <c r="X40" i="1"/>
  <c r="V40" i="1"/>
  <c r="U40" i="1"/>
  <c r="T40" i="1"/>
  <c r="R40" i="1"/>
  <c r="Q40" i="1"/>
  <c r="P40" i="1"/>
  <c r="N40" i="1"/>
  <c r="M40" i="1"/>
  <c r="L40" i="1"/>
  <c r="Y2" i="1"/>
  <c r="K40" i="1"/>
  <c r="O40" i="1"/>
  <c r="P42" i="1"/>
  <c r="S40" i="1"/>
  <c r="W40" i="1"/>
  <c r="E40" i="1"/>
  <c r="E42" i="1"/>
  <c r="AA40" i="1"/>
  <c r="S48" i="1"/>
  <c r="S47" i="1"/>
  <c r="E45" i="1"/>
  <c r="S46" i="1"/>
  <c r="X47" i="1"/>
  <c r="X48" i="1"/>
  <c r="S45" i="1"/>
  <c r="X46" i="1"/>
  <c r="E48" i="1"/>
  <c r="E46" i="1"/>
  <c r="X45" i="1"/>
  <c r="E47" i="1"/>
  <c r="O42" i="1"/>
  <c r="E49" i="1"/>
</calcChain>
</file>

<file path=xl/sharedStrings.xml><?xml version="1.0" encoding="utf-8"?>
<sst xmlns="http://schemas.openxmlformats.org/spreadsheetml/2006/main" count="568" uniqueCount="192">
  <si>
    <t>SFY2026 Q3 Quarterly Report</t>
  </si>
  <si>
    <t>HIGHLIGHTED FIELDS INDICATE CHANGES FROM PRIOR SUBMISSION</t>
  </si>
  <si>
    <t>For April 2026 Submission</t>
  </si>
  <si>
    <t>For benefits, FMAP rate by quarter:</t>
  </si>
  <si>
    <t>Actuals Expenditures from:</t>
  </si>
  <si>
    <t>July 1, 2021 to March 31, 2026</t>
  </si>
  <si>
    <t>Actual cash spent.</t>
  </si>
  <si>
    <t>State Funds/ Federal Funds Expended</t>
  </si>
  <si>
    <t>Projections</t>
  </si>
  <si>
    <t>Projections Only</t>
  </si>
  <si>
    <t>Service Category</t>
  </si>
  <si>
    <t>Investment Area</t>
  </si>
  <si>
    <t>Project</t>
  </si>
  <si>
    <t>All Funds Allocations ($M)</t>
  </si>
  <si>
    <t>SFY21 
(April - June 2021)</t>
  </si>
  <si>
    <t>Total SFY 22</t>
  </si>
  <si>
    <t>Q1 SFY23
(July - Sept 2022)</t>
  </si>
  <si>
    <t>Q2 SFY23 
(Oct - Dec 2022)</t>
  </si>
  <si>
    <t>Q3 SFY23
(Jan - March 2023)</t>
  </si>
  <si>
    <t>Q4 SFY23 
(April - June 2023)</t>
  </si>
  <si>
    <t>Total SFY 23</t>
  </si>
  <si>
    <t>Q1 FY24
(July - Sept 2023)</t>
  </si>
  <si>
    <t>Q2 FY24
(Oct 2023 - Dec)</t>
  </si>
  <si>
    <t>Q3 FY24
(Jan - March 2024)</t>
  </si>
  <si>
    <t>Q4 SFY 24
(April - June 2024)</t>
  </si>
  <si>
    <t>Total SFY 24</t>
  </si>
  <si>
    <t>Q1 SFY25 (July - Sept 2024)</t>
  </si>
  <si>
    <t>Q2 SFY25 
(Oct - Dec 2024)</t>
  </si>
  <si>
    <t>Q3 SFY25 
(Jan - March 2025)</t>
  </si>
  <si>
    <t>Q4 SFY25 
(April- June 2025)</t>
  </si>
  <si>
    <t>Total SFY 25</t>
  </si>
  <si>
    <t>Q1 SFY26 (July - Sept 2025)</t>
  </si>
  <si>
    <t>Q2 SFY26 
(Oct - Dec 2025)</t>
  </si>
  <si>
    <t>Q3 SFY26  
(Jan - March 2026)</t>
  </si>
  <si>
    <t>State Restricted Receipt Funds TD</t>
  </si>
  <si>
    <t>Federal Funds TD</t>
  </si>
  <si>
    <t>Q4 SFY26 
(April- June 2026)</t>
  </si>
  <si>
    <t>Total SFY 26</t>
  </si>
  <si>
    <t>Federal Share %</t>
  </si>
  <si>
    <t>Federal Share</t>
  </si>
  <si>
    <t>State Share</t>
  </si>
  <si>
    <t>State Intention to Draw Down Match (Benefits, Admin, IAPD, or None)</t>
  </si>
  <si>
    <t>Adult BH</t>
  </si>
  <si>
    <t>Building Infrastructure to Expand Capacity</t>
  </si>
  <si>
    <t>Certified Community Behavioral Health (CCBHC) Network Expansion</t>
  </si>
  <si>
    <t>Admin</t>
  </si>
  <si>
    <t>Children's BH</t>
  </si>
  <si>
    <t>Staffing &amp; Admin to Support Mobile Response</t>
  </si>
  <si>
    <t>Mixed: Admin &amp; None</t>
  </si>
  <si>
    <t>Mobile Response &amp; Stabilization Services</t>
  </si>
  <si>
    <t>None</t>
  </si>
  <si>
    <t>Expanding the Home &amp; Community Based Service Array</t>
  </si>
  <si>
    <t>Expanding Care Coordination</t>
  </si>
  <si>
    <t>First Connections</t>
  </si>
  <si>
    <t>Benefit</t>
  </si>
  <si>
    <t>No Wrong Door Enhancement</t>
  </si>
  <si>
    <t>Strengthening the System with a Single Point of Access</t>
  </si>
  <si>
    <t>None (BHOLD IAPD)</t>
  </si>
  <si>
    <t>DD</t>
  </si>
  <si>
    <t>Transformation Grants</t>
  </si>
  <si>
    <t>Housing</t>
  </si>
  <si>
    <t>HCBS Services to Help Rhode Islanders Experiencing Homeless or Housing Insecurity</t>
  </si>
  <si>
    <t>LTSS</t>
  </si>
  <si>
    <t>System Modernization to Improve Access, Choice, &amp; Navigation</t>
  </si>
  <si>
    <t>Mixed: IAPD &amp; Admin</t>
  </si>
  <si>
    <t>Person-Centered Options Counseling Network Expansion &amp; Implementation Assistance</t>
  </si>
  <si>
    <t>IAPD</t>
  </si>
  <si>
    <t>Person-Centered Options Counseling Network Expansion</t>
  </si>
  <si>
    <t>Updating Technology</t>
  </si>
  <si>
    <t>Expediate HCBS Access &amp; Optimize Workflow</t>
  </si>
  <si>
    <t>None (UHIP IAPD)</t>
  </si>
  <si>
    <t>Oral Health</t>
  </si>
  <si>
    <t>Dental Care in Home Health Settings Pilot</t>
  </si>
  <si>
    <t>Workforce Development</t>
  </si>
  <si>
    <t>Increasing Access to HCBS</t>
  </si>
  <si>
    <t>Hiring &amp; Retention Incentives: Rate Increases with benefits match</t>
  </si>
  <si>
    <t>Hiring &amp; Retention Incentives: Provider payments via MMIS with admin match</t>
  </si>
  <si>
    <t>Technical Assistance for Workforce Program Implementation</t>
  </si>
  <si>
    <t>Workforce Training &amp; Other Items</t>
  </si>
  <si>
    <t>Advanced Certifications for Direct Care Workers</t>
  </si>
  <si>
    <t>Tuition Waiver Equity Initiative</t>
  </si>
  <si>
    <t>Career Awareness and Outreach</t>
  </si>
  <si>
    <t>Overall</t>
  </si>
  <si>
    <t>Contractual support to assist with financial management and reporting for RI's 9817 portfolio</t>
  </si>
  <si>
    <t>HCBS Supportive Adult BH</t>
  </si>
  <si>
    <t>Prevention Services - Children's BH</t>
  </si>
  <si>
    <t xml:space="preserve">Quality Improvement / Promoting Equity </t>
  </si>
  <si>
    <t>Remote Support Services Pilot</t>
  </si>
  <si>
    <t>HCBS Equity</t>
  </si>
  <si>
    <t xml:space="preserve">Olmstead Planning
Community Engagement
</t>
  </si>
  <si>
    <t xml:space="preserve">Unsheltered Supportive Services </t>
  </si>
  <si>
    <t>Community-Based SUD Housing</t>
  </si>
  <si>
    <t>Public Housing/Neighborhood Resident Service Coordinator Pilot</t>
  </si>
  <si>
    <t>Homeless Service Provider Recruitment Retention</t>
  </si>
  <si>
    <t>Self-Directed Program Expansion/Service Advisory</t>
  </si>
  <si>
    <t>Enhanced HCBS Information, Awareness, &amp; Outreach</t>
  </si>
  <si>
    <t>Quality &amp; Equity</t>
  </si>
  <si>
    <t>Enhanced State Quality Strategy</t>
  </si>
  <si>
    <t>Building TBI Capacity</t>
  </si>
  <si>
    <t>Oral Health Emergency Department Diversion</t>
  </si>
  <si>
    <t>Equity Challenge Grants</t>
  </si>
  <si>
    <t>All Approved Projects</t>
  </si>
  <si>
    <t> </t>
  </si>
  <si>
    <t>Reserved</t>
  </si>
  <si>
    <t>Total</t>
  </si>
  <si>
    <t>Italacized Cells in "State Intention…." column have a variety of draw down match rates.</t>
  </si>
  <si>
    <t>BENEFIT</t>
  </si>
  <si>
    <t>ADMIN</t>
  </si>
  <si>
    <t>MIXED*</t>
  </si>
  <si>
    <t>Q2 FY22 Quarterly Report</t>
  </si>
  <si>
    <t>Quarter</t>
  </si>
  <si>
    <t>Eligible Spending ($M)</t>
  </si>
  <si>
    <t>Enhanced Match Claimed ($M)</t>
  </si>
  <si>
    <t>Note</t>
  </si>
  <si>
    <t>March - June 2021</t>
  </si>
  <si>
    <t>claimed</t>
  </si>
  <si>
    <t>July - September 2021</t>
  </si>
  <si>
    <t>October - December 2021</t>
  </si>
  <si>
    <t>projected, average of first 2 quarter</t>
  </si>
  <si>
    <t>January - March 2022</t>
  </si>
  <si>
    <t>total new state share</t>
  </si>
  <si>
    <t>Q3 FY22 Quarterly Report</t>
  </si>
  <si>
    <t>Q4 FY22 Quarterly Report</t>
  </si>
  <si>
    <t>revised projection, not yet claimed</t>
  </si>
  <si>
    <t>Workforce Development Retention[1]</t>
  </si>
  <si>
    <t>estimate - prior period rate adjustment</t>
  </si>
  <si>
    <t>Note 1. A portion of the Workforce Development Retention Rate Increases (approx. $50M All Funds) will be eligible for eFMAP and add to the above projections</t>
  </si>
  <si>
    <t>Q1 FY23 Quarterly Report</t>
  </si>
  <si>
    <t xml:space="preserve">Eligible Spending </t>
  </si>
  <si>
    <t>Enhanced Match Claimed</t>
  </si>
  <si>
    <t>March - June 2022</t>
  </si>
  <si>
    <t>claimed amounts above, claimed on CMS 64 - June 2022</t>
  </si>
  <si>
    <t>July - September 2022</t>
  </si>
  <si>
    <t>October - December 2022</t>
  </si>
  <si>
    <t>January - March 2023</t>
  </si>
  <si>
    <t>total new state share to be reinvested.</t>
  </si>
  <si>
    <t>Q2 FY23 Quarterly Report</t>
  </si>
  <si>
    <t>April 2023 - June 2023</t>
  </si>
  <si>
    <t>July 2023 - September 2023</t>
  </si>
  <si>
    <t>October 2023 - December 2023</t>
  </si>
  <si>
    <t>January 2024 - March 2024</t>
  </si>
  <si>
    <t>Q3 FY23 Quarterly Report</t>
  </si>
  <si>
    <t>March - June 2023</t>
  </si>
  <si>
    <t>July - September 2023</t>
  </si>
  <si>
    <t>October - December 2023</t>
  </si>
  <si>
    <t>January - March 2024</t>
  </si>
  <si>
    <t>Q2 FY26 Quarterly Report</t>
  </si>
  <si>
    <t>Total Eligible Spend</t>
  </si>
  <si>
    <t>SFY2023 FFY Q2 Quarterly Report</t>
  </si>
  <si>
    <t>HIGHLIGHTED FIELDS INDICATE CHANGES FROM JUL 2023 SUBMISSION</t>
  </si>
  <si>
    <t>For January 2024 Submission</t>
  </si>
  <si>
    <t>April 1, 2021 to December 31, 2023</t>
  </si>
  <si>
    <t>PATRICIA, PLEASE "HIDE" THIS COLUMN.</t>
  </si>
  <si>
    <t>Total SFY23</t>
  </si>
  <si>
    <t>28:HCBS-01</t>
  </si>
  <si>
    <t>28:HCBS-02</t>
  </si>
  <si>
    <t>28:HCBS-03</t>
  </si>
  <si>
    <t>0%</t>
  </si>
  <si>
    <t>28:HCBS-04</t>
  </si>
  <si>
    <t>28:HCBS-05</t>
  </si>
  <si>
    <t>28:HCBS-06</t>
  </si>
  <si>
    <t>28:HCBS-07</t>
  </si>
  <si>
    <t>28:HCBS-08</t>
  </si>
  <si>
    <t>28:HCBS-09</t>
  </si>
  <si>
    <t>28:HCBS-10</t>
  </si>
  <si>
    <t>28:HCBS-11</t>
  </si>
  <si>
    <t>Implementation Assistance</t>
  </si>
  <si>
    <t>28:HCBS-12</t>
  </si>
  <si>
    <t>28:HCBS-13</t>
  </si>
  <si>
    <t>28:HCBS-14</t>
  </si>
  <si>
    <t>28:HCBS-15</t>
  </si>
  <si>
    <t>28:HCBS-16</t>
  </si>
  <si>
    <t>28:HCBS-17</t>
  </si>
  <si>
    <t>28:HCBS-18</t>
  </si>
  <si>
    <t>28:HCBS-19</t>
  </si>
  <si>
    <t>28:HCBS-20</t>
  </si>
  <si>
    <t>28:HCBS-21</t>
  </si>
  <si>
    <t>TBD-22</t>
  </si>
  <si>
    <t>TBD-23</t>
  </si>
  <si>
    <t>TBD-24</t>
  </si>
  <si>
    <t>TBD-25</t>
  </si>
  <si>
    <t>TBD-26</t>
  </si>
  <si>
    <t>TBD-27</t>
  </si>
  <si>
    <t>TBD-28</t>
  </si>
  <si>
    <t>TBD-29</t>
  </si>
  <si>
    <t>TBD-30</t>
  </si>
  <si>
    <t>TBD-31</t>
  </si>
  <si>
    <t>TBD-32</t>
  </si>
  <si>
    <t>TBD-33</t>
  </si>
  <si>
    <t>TBD-34</t>
  </si>
  <si>
    <t>TBD-35</t>
  </si>
  <si>
    <t>RR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</si>
</sst>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00_);_(&quot;$&quot;* \(#,##0.00000\);_(&quot;$&quot;* &quot;-&quot;??_);_(@_)"/>
    <numFmt numFmtId="166" formatCode="0.0%"/>
    <numFmt numFmtId="167" formatCode="_(&quot;$&quot;* #,##0.0_);_(&quot;$&quot;* \(#,##0.0\);_(&quot;$&quot;* &quot;-&quot;??_);_(@_)"/>
    <numFmt numFmtId="168" formatCode="0.000"/>
    <numFmt numFmtId="169" formatCode="_(* #,##0_);_(* \(#,##0\);_(* &quot;-&quot;??_);_(@_)"/>
    <numFmt numFmtId="170" formatCode="_(* #,##0.0_);_(* \(#,##0.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1"/>
      <name val="Calibri"/>
      <family val="2"/>
    </font>
    <font>
      <strike/>
      <sz val="11"/>
      <name val="Calibri"/>
      <family val="2"/>
    </font>
    <font>
      <strike/>
      <sz val="11"/>
      <color rgb="FF000000"/>
      <name val="Calibri"/>
      <family val="2"/>
    </font>
    <font>
      <b/>
      <sz val="11"/>
      <color theme="1"/>
      <name val="Calibri"/>
      <family val="2"/>
    </font>
    <font>
      <strike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4" fillId="2" borderId="0" xfId="0" applyFont="1" applyFill="1"/>
    <xf numFmtId="0" fontId="5" fillId="0" borderId="0" xfId="0" applyFont="1"/>
    <xf numFmtId="0" fontId="6" fillId="3" borderId="0" xfId="0" applyFont="1" applyFill="1"/>
    <xf numFmtId="0" fontId="5" fillId="3" borderId="0" xfId="0" applyFont="1" applyFill="1"/>
    <xf numFmtId="10" fontId="7" fillId="4" borderId="0" xfId="0" applyNumberFormat="1" applyFont="1" applyFill="1"/>
    <xf numFmtId="10" fontId="5" fillId="4" borderId="0" xfId="0" applyNumberFormat="1" applyFont="1" applyFill="1"/>
    <xf numFmtId="10" fontId="7" fillId="4" borderId="0" xfId="0" applyNumberFormat="1" applyFont="1" applyFill="1" applyAlignment="1">
      <alignment horizontal="center" vertical="center"/>
    </xf>
    <xf numFmtId="10" fontId="7" fillId="0" borderId="0" xfId="0" applyNumberFormat="1" applyFont="1"/>
    <xf numFmtId="0" fontId="6" fillId="5" borderId="1" xfId="0" applyFont="1" applyFill="1" applyBorder="1"/>
    <xf numFmtId="0" fontId="6" fillId="5" borderId="0" xfId="0" applyFont="1" applyFill="1"/>
    <xf numFmtId="0" fontId="2" fillId="8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9" fontId="8" fillId="9" borderId="0" xfId="2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7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64" fontId="9" fillId="10" borderId="7" xfId="1" applyNumberFormat="1" applyFont="1" applyFill="1" applyBorder="1" applyAlignment="1">
      <alignment vertical="center"/>
    </xf>
    <xf numFmtId="44" fontId="5" fillId="0" borderId="8" xfId="1" applyFont="1" applyBorder="1" applyAlignment="1">
      <alignment vertical="center"/>
    </xf>
    <xf numFmtId="44" fontId="5" fillId="10" borderId="6" xfId="1" applyFont="1" applyFill="1" applyBorder="1" applyAlignment="1">
      <alignment vertical="center"/>
    </xf>
    <xf numFmtId="9" fontId="5" fillId="0" borderId="6" xfId="2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4" fontId="9" fillId="4" borderId="6" xfId="1" applyFont="1" applyFill="1" applyBorder="1" applyAlignment="1">
      <alignment vertical="center"/>
    </xf>
    <xf numFmtId="164" fontId="9" fillId="10" borderId="9" xfId="1" applyNumberFormat="1" applyFont="1" applyFill="1" applyBorder="1" applyAlignment="1">
      <alignment vertical="center"/>
    </xf>
    <xf numFmtId="164" fontId="5" fillId="10" borderId="10" xfId="1" applyNumberFormat="1" applyFont="1" applyFill="1" applyBorder="1" applyAlignment="1">
      <alignment vertical="center"/>
    </xf>
    <xf numFmtId="44" fontId="5" fillId="10" borderId="10" xfId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44" fontId="5" fillId="2" borderId="6" xfId="1" applyFont="1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164" fontId="9" fillId="11" borderId="6" xfId="1" applyNumberFormat="1" applyFont="1" applyFill="1" applyBorder="1" applyAlignment="1">
      <alignment vertical="center"/>
    </xf>
    <xf numFmtId="164" fontId="9" fillId="11" borderId="11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44" fontId="5" fillId="10" borderId="11" xfId="1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4" fillId="12" borderId="6" xfId="0" applyFont="1" applyFill="1" applyBorder="1" applyAlignment="1">
      <alignment vertical="center"/>
    </xf>
    <xf numFmtId="0" fontId="5" fillId="12" borderId="6" xfId="0" applyFont="1" applyFill="1" applyBorder="1" applyAlignment="1">
      <alignment vertical="center"/>
    </xf>
    <xf numFmtId="0" fontId="4" fillId="12" borderId="6" xfId="0" applyFont="1" applyFill="1" applyBorder="1" applyAlignment="1">
      <alignment vertical="center" wrapText="1"/>
    </xf>
    <xf numFmtId="44" fontId="4" fillId="12" borderId="6" xfId="1" applyFont="1" applyFill="1" applyBorder="1" applyAlignment="1">
      <alignment vertical="center"/>
    </xf>
    <xf numFmtId="44" fontId="9" fillId="12" borderId="6" xfId="1" applyFont="1" applyFill="1" applyBorder="1" applyAlignment="1">
      <alignment vertical="center"/>
    </xf>
    <xf numFmtId="44" fontId="12" fillId="12" borderId="6" xfId="1" applyFont="1" applyFill="1" applyBorder="1" applyAlignment="1">
      <alignment vertical="center"/>
    </xf>
    <xf numFmtId="44" fontId="5" fillId="12" borderId="6" xfId="1" applyFont="1" applyFill="1" applyBorder="1" applyAlignment="1">
      <alignment vertical="center"/>
    </xf>
    <xf numFmtId="44" fontId="4" fillId="12" borderId="9" xfId="1" applyFont="1" applyFill="1" applyBorder="1" applyAlignment="1">
      <alignment vertical="center"/>
    </xf>
    <xf numFmtId="166" fontId="6" fillId="13" borderId="6" xfId="2" applyNumberFormat="1" applyFont="1" applyFill="1" applyBorder="1" applyAlignment="1">
      <alignment horizontal="center" vertical="center"/>
    </xf>
    <xf numFmtId="44" fontId="4" fillId="12" borderId="12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4" fontId="4" fillId="0" borderId="0" xfId="1" applyFont="1" applyFill="1" applyBorder="1" applyAlignment="1">
      <alignment vertical="center"/>
    </xf>
    <xf numFmtId="44" fontId="9" fillId="0" borderId="0" xfId="1" applyFont="1" applyFill="1" applyBorder="1" applyAlignment="1">
      <alignment vertical="center"/>
    </xf>
    <xf numFmtId="44" fontId="12" fillId="0" borderId="0" xfId="1" applyFont="1" applyFill="1" applyBorder="1" applyAlignment="1">
      <alignment vertical="center"/>
    </xf>
    <xf numFmtId="44" fontId="5" fillId="0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67" fontId="3" fillId="0" borderId="0" xfId="1" applyNumberFormat="1" applyFont="1" applyAlignment="1">
      <alignment horizontal="right"/>
    </xf>
    <xf numFmtId="44" fontId="13" fillId="0" borderId="0" xfId="1" applyFont="1" applyFill="1" applyBorder="1" applyAlignment="1">
      <alignment vertical="center"/>
    </xf>
    <xf numFmtId="44" fontId="6" fillId="0" borderId="0" xfId="1" applyFont="1" applyFill="1" applyBorder="1" applyAlignment="1">
      <alignment vertical="center"/>
    </xf>
    <xf numFmtId="0" fontId="3" fillId="0" borderId="0" xfId="0" applyFont="1" applyAlignment="1">
      <alignment horizontal="right"/>
    </xf>
    <xf numFmtId="44" fontId="3" fillId="0" borderId="0" xfId="0" applyNumberFormat="1" applyFont="1" applyAlignment="1">
      <alignment horizontal="right"/>
    </xf>
    <xf numFmtId="44" fontId="4" fillId="0" borderId="0" xfId="1" applyFont="1" applyFill="1" applyBorder="1" applyAlignment="1">
      <alignment horizontal="right" vertical="center"/>
    </xf>
    <xf numFmtId="167" fontId="3" fillId="0" borderId="13" xfId="1" applyNumberFormat="1" applyFont="1" applyBorder="1" applyAlignment="1">
      <alignment horizontal="right"/>
    </xf>
    <xf numFmtId="167" fontId="3" fillId="0" borderId="0" xfId="0" applyNumberFormat="1" applyFont="1"/>
    <xf numFmtId="44" fontId="0" fillId="0" borderId="0" xfId="0" applyNumberFormat="1"/>
    <xf numFmtId="44" fontId="0" fillId="0" borderId="0" xfId="1" applyFont="1"/>
    <xf numFmtId="0" fontId="3" fillId="14" borderId="0" xfId="0" applyFont="1" applyFill="1"/>
    <xf numFmtId="0" fontId="0" fillId="14" borderId="0" xfId="0" applyFill="1"/>
    <xf numFmtId="0" fontId="2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4" borderId="0" xfId="0" applyFill="1" applyAlignment="1">
      <alignment horizontal="center"/>
    </xf>
    <xf numFmtId="0" fontId="3" fillId="0" borderId="0" xfId="0" applyFont="1"/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3" fontId="0" fillId="0" borderId="0" xfId="0" applyNumberFormat="1"/>
    <xf numFmtId="44" fontId="0" fillId="14" borderId="0" xfId="1" applyFont="1" applyFill="1"/>
    <xf numFmtId="44" fontId="0" fillId="2" borderId="0" xfId="1" applyFont="1" applyFill="1" applyAlignment="1">
      <alignment horizontal="center"/>
    </xf>
    <xf numFmtId="44" fontId="0" fillId="2" borderId="0" xfId="1" applyFont="1" applyFill="1"/>
    <xf numFmtId="169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44" fontId="4" fillId="12" borderId="0" xfId="1" applyFont="1" applyFill="1" applyBorder="1" applyAlignment="1">
      <alignment vertical="center"/>
    </xf>
    <xf numFmtId="44" fontId="13" fillId="0" borderId="0" xfId="0" applyNumberFormat="1" applyFont="1" applyAlignment="1">
      <alignment horizontal="center" vertical="center"/>
    </xf>
    <xf numFmtId="0" fontId="17" fillId="2" borderId="0" xfId="0" applyFont="1" applyFill="1"/>
    <xf numFmtId="44" fontId="5" fillId="0" borderId="6" xfId="1" applyFont="1" applyFill="1" applyBorder="1" applyAlignment="1">
      <alignment vertical="center"/>
    </xf>
    <xf numFmtId="0" fontId="6" fillId="6" borderId="0" xfId="0" applyFont="1" applyFill="1"/>
    <xf numFmtId="44" fontId="16" fillId="0" borderId="6" xfId="1" applyFont="1" applyFill="1" applyBorder="1" applyAlignment="1">
      <alignment vertical="center"/>
    </xf>
    <xf numFmtId="9" fontId="16" fillId="0" borderId="6" xfId="2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44" fontId="16" fillId="10" borderId="10" xfId="1" applyFont="1" applyFill="1" applyBorder="1" applyAlignment="1">
      <alignment vertical="center"/>
    </xf>
    <xf numFmtId="44" fontId="16" fillId="0" borderId="8" xfId="1" applyFont="1" applyBorder="1" applyAlignment="1">
      <alignment vertical="center"/>
    </xf>
    <xf numFmtId="0" fontId="18" fillId="0" borderId="0" xfId="0" applyFont="1"/>
    <xf numFmtId="44" fontId="9" fillId="3" borderId="6" xfId="1" applyFont="1" applyFill="1" applyBorder="1" applyAlignment="1">
      <alignment vertical="center"/>
    </xf>
    <xf numFmtId="44" fontId="5" fillId="0" borderId="6" xfId="1" applyFont="1" applyBorder="1" applyAlignment="1">
      <alignment vertical="center"/>
    </xf>
    <xf numFmtId="44" fontId="5" fillId="10" borderId="8" xfId="1" applyFont="1" applyFill="1" applyBorder="1" applyAlignment="1">
      <alignment vertical="center"/>
    </xf>
    <xf numFmtId="9" fontId="5" fillId="0" borderId="6" xfId="2" applyFont="1" applyBorder="1" applyAlignment="1">
      <alignment horizontal="center" vertical="center"/>
    </xf>
    <xf numFmtId="44" fontId="5" fillId="0" borderId="6" xfId="1" applyFont="1" applyBorder="1" applyAlignment="1">
      <alignment horizontal="center" vertical="center"/>
    </xf>
    <xf numFmtId="165" fontId="5" fillId="0" borderId="6" xfId="1" applyNumberFormat="1" applyFont="1" applyBorder="1" applyAlignment="1">
      <alignment vertical="center"/>
    </xf>
    <xf numFmtId="43" fontId="3" fillId="0" borderId="0" xfId="3" applyFont="1"/>
    <xf numFmtId="0" fontId="5" fillId="2" borderId="0" xfId="0" applyFont="1" applyFill="1"/>
    <xf numFmtId="44" fontId="9" fillId="10" borderId="7" xfId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44" fontId="9" fillId="10" borderId="9" xfId="1" applyFont="1" applyFill="1" applyBorder="1" applyAlignment="1">
      <alignment vertical="center"/>
    </xf>
    <xf numFmtId="44" fontId="15" fillId="4" borderId="6" xfId="1" applyFont="1" applyFill="1" applyBorder="1" applyAlignment="1">
      <alignment vertical="center"/>
    </xf>
    <xf numFmtId="44" fontId="15" fillId="10" borderId="9" xfId="1" applyFont="1" applyFill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44" fontId="0" fillId="0" borderId="0" xfId="1" applyFont="1" applyFill="1"/>
    <xf numFmtId="0" fontId="14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44" fontId="4" fillId="12" borderId="11" xfId="1" applyFont="1" applyFill="1" applyBorder="1" applyAlignment="1">
      <alignment vertical="center"/>
    </xf>
    <xf numFmtId="44" fontId="10" fillId="0" borderId="14" xfId="1" applyFont="1" applyFill="1" applyBorder="1" applyAlignment="1">
      <alignment vertical="center"/>
    </xf>
    <xf numFmtId="44" fontId="10" fillId="2" borderId="14" xfId="1" applyFont="1" applyFill="1" applyBorder="1" applyAlignment="1">
      <alignment vertical="center"/>
    </xf>
    <xf numFmtId="44" fontId="4" fillId="2" borderId="0" xfId="1" applyFont="1" applyFill="1" applyBorder="1" applyAlignment="1">
      <alignment vertical="center"/>
    </xf>
    <xf numFmtId="170" fontId="3" fillId="0" borderId="0" xfId="3" applyNumberFormat="1" applyFont="1" applyAlignment="1">
      <alignment horizontal="right"/>
    </xf>
    <xf numFmtId="170" fontId="3" fillId="0" borderId="13" xfId="3" applyNumberFormat="1" applyFont="1" applyBorder="1" applyAlignment="1">
      <alignment horizontal="right"/>
    </xf>
    <xf numFmtId="8" fontId="11" fillId="0" borderId="6" xfId="1" applyNumberFormat="1" applyFont="1" applyBorder="1" applyAlignment="1">
      <alignment horizontal="center" vertical="center"/>
    </xf>
    <xf numFmtId="8" fontId="12" fillId="0" borderId="6" xfId="1" applyNumberFormat="1" applyFont="1" applyBorder="1" applyAlignment="1">
      <alignment horizontal="center" vertical="center"/>
    </xf>
    <xf numFmtId="44" fontId="0" fillId="0" borderId="6" xfId="1" applyFont="1" applyBorder="1"/>
    <xf numFmtId="44" fontId="0" fillId="2" borderId="14" xfId="0" applyNumberFormat="1" applyFill="1" applyBorder="1"/>
    <xf numFmtId="44" fontId="12" fillId="0" borderId="6" xfId="1" applyFont="1" applyBorder="1" applyAlignment="1">
      <alignment horizontal="center" vertical="center"/>
    </xf>
    <xf numFmtId="44" fontId="0" fillId="0" borderId="0" xfId="1" applyFont="1" applyFill="1" applyAlignment="1">
      <alignment horizontal="center"/>
    </xf>
    <xf numFmtId="9" fontId="5" fillId="2" borderId="6" xfId="2" applyFont="1" applyFill="1" applyBorder="1" applyAlignment="1">
      <alignment horizontal="center" vertical="center"/>
    </xf>
    <xf numFmtId="44" fontId="5" fillId="3" borderId="10" xfId="1" applyFont="1" applyFill="1" applyBorder="1" applyAlignment="1">
      <alignment vertical="center"/>
    </xf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44" fontId="10" fillId="2" borderId="0" xfId="1" applyFont="1" applyFill="1" applyBorder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4857-6C79-4376-966E-2B3DDC73F186}">
  <sheetPr>
    <tabColor rgb="FF00B050"/>
  </sheetPr>
  <dimension ref="A1:AF87"/>
  <sheetViews>
    <sheetView tabSelected="1" zoomScale="80" zoomScaleNormal="80" workbookViewId="0">
      <pane xSplit="4" topLeftCell="E1" activePane="topRight" state="frozen"/>
      <selection pane="topRight" activeCell="AF49" sqref="AF49"/>
    </sheetView>
  </sheetViews>
  <sheetFormatPr defaultRowHeight="15" outlineLevelCol="1"/>
  <cols>
    <col min="1" max="1" width="38.7109375" bestFit="1" customWidth="1" outlineLevel="1"/>
    <col min="2" max="2" width="42.5703125" bestFit="1" customWidth="1" outlineLevel="1"/>
    <col min="3" max="3" width="94.42578125" bestFit="1" customWidth="1"/>
    <col min="4" max="4" width="16.28515625" bestFit="1" customWidth="1"/>
    <col min="5" max="5" width="37.28515625" bestFit="1" customWidth="1"/>
    <col min="6" max="6" width="18" bestFit="1" customWidth="1"/>
    <col min="7" max="7" width="16" bestFit="1" customWidth="1"/>
    <col min="8" max="8" width="14.85546875" bestFit="1" customWidth="1"/>
    <col min="9" max="9" width="17.28515625" bestFit="1" customWidth="1"/>
    <col min="10" max="10" width="17" customWidth="1"/>
    <col min="11" max="11" width="14.140625" bestFit="1" customWidth="1"/>
    <col min="12" max="12" width="16" bestFit="1" customWidth="1"/>
    <col min="13" max="13" width="15.42578125" bestFit="1" customWidth="1"/>
    <col min="14" max="14" width="23.42578125" bestFit="1" customWidth="1"/>
    <col min="15" max="15" width="15.140625" bestFit="1" customWidth="1"/>
    <col min="16" max="16" width="14.140625" bestFit="1" customWidth="1"/>
    <col min="17" max="18" width="14.85546875" bestFit="1" customWidth="1"/>
    <col min="19" max="19" width="17.28515625" bestFit="1" customWidth="1"/>
    <col min="20" max="20" width="15.140625" bestFit="1" customWidth="1"/>
    <col min="21" max="21" width="14.140625" bestFit="1" customWidth="1"/>
    <col min="22" max="22" width="17.42578125" customWidth="1"/>
    <col min="23" max="23" width="14.85546875" bestFit="1" customWidth="1"/>
    <col min="24" max="24" width="17.28515625" bestFit="1" customWidth="1"/>
    <col min="25" max="25" width="18.28515625" customWidth="1"/>
    <col min="26" max="26" width="16.28515625" bestFit="1" customWidth="1"/>
    <col min="27" max="27" width="16.5703125" bestFit="1" customWidth="1"/>
    <col min="28" max="28" width="14.140625" bestFit="1" customWidth="1"/>
    <col min="29" max="29" width="11.5703125" customWidth="1"/>
    <col min="30" max="30" width="13.28515625" bestFit="1" customWidth="1"/>
    <col min="31" max="31" width="16.28515625" bestFit="1" customWidth="1"/>
    <col min="32" max="32" width="30.5703125" bestFit="1" customWidth="1"/>
  </cols>
  <sheetData>
    <row r="1" spans="1:32">
      <c r="A1" s="94" t="s">
        <v>0</v>
      </c>
      <c r="B1" s="2"/>
      <c r="C1" s="3" t="s">
        <v>1</v>
      </c>
      <c r="D1" s="3"/>
      <c r="E1" s="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4" t="s">
        <v>2</v>
      </c>
      <c r="B2" s="2"/>
      <c r="D2" s="2"/>
      <c r="E2" s="2" t="s">
        <v>3</v>
      </c>
      <c r="F2" s="5"/>
      <c r="G2" s="6">
        <v>0.61080000000000001</v>
      </c>
      <c r="H2" s="6">
        <v>0.60160000000000002</v>
      </c>
      <c r="I2" s="6">
        <v>0.60160000000000002</v>
      </c>
      <c r="J2" s="7">
        <v>0.58960000000000001</v>
      </c>
      <c r="K2" s="7"/>
      <c r="L2" s="7">
        <v>0.56459999999999999</v>
      </c>
      <c r="M2" s="7"/>
      <c r="N2" s="7">
        <v>0.56510000000000005</v>
      </c>
      <c r="O2" s="7">
        <v>0.55010000000000003</v>
      </c>
      <c r="P2" s="7"/>
      <c r="Q2" s="7">
        <v>0.55010000000000003</v>
      </c>
      <c r="R2" s="7">
        <v>0.55010000000000003</v>
      </c>
      <c r="S2" s="7">
        <v>0.55010000000000003</v>
      </c>
      <c r="T2" s="7">
        <v>0.55010000000000003</v>
      </c>
      <c r="U2" s="7"/>
      <c r="V2" s="7"/>
      <c r="W2" s="7"/>
      <c r="X2" s="7"/>
      <c r="Y2" s="7"/>
      <c r="Z2" s="7"/>
      <c r="AA2" s="7"/>
      <c r="AB2" s="7"/>
      <c r="AC2" s="8"/>
      <c r="AD2" s="2"/>
      <c r="AE2" s="2"/>
      <c r="AF2" s="2"/>
    </row>
    <row r="3" spans="1:32" ht="15.75" thickBot="1">
      <c r="A3" s="4" t="s">
        <v>4</v>
      </c>
      <c r="B3" s="4" t="s">
        <v>5</v>
      </c>
      <c r="C3" s="111"/>
      <c r="D3" s="2"/>
      <c r="E3" s="135" t="s">
        <v>6</v>
      </c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Y3" s="3" t="s">
        <v>7</v>
      </c>
      <c r="Z3" s="3"/>
      <c r="AA3" s="96" t="s">
        <v>8</v>
      </c>
      <c r="AB3" s="96"/>
      <c r="AC3" s="137" t="s">
        <v>9</v>
      </c>
      <c r="AD3" s="137"/>
      <c r="AE3" s="137"/>
      <c r="AF3" s="137"/>
    </row>
    <row r="4" spans="1:32" s="18" customFormat="1" ht="45.75">
      <c r="A4" s="12" t="s">
        <v>10</v>
      </c>
      <c r="B4" s="12" t="s">
        <v>11</v>
      </c>
      <c r="C4" s="12" t="s">
        <v>12</v>
      </c>
      <c r="D4" s="12" t="s">
        <v>13</v>
      </c>
      <c r="E4" s="13" t="s">
        <v>14</v>
      </c>
      <c r="F4" s="14" t="s">
        <v>15</v>
      </c>
      <c r="G4" s="15" t="s">
        <v>16</v>
      </c>
      <c r="H4" s="15" t="s">
        <v>17</v>
      </c>
      <c r="I4" s="15" t="s">
        <v>18</v>
      </c>
      <c r="J4" s="15" t="s">
        <v>19</v>
      </c>
      <c r="K4" s="14" t="s">
        <v>20</v>
      </c>
      <c r="L4" s="12" t="s">
        <v>21</v>
      </c>
      <c r="M4" s="12" t="s">
        <v>22</v>
      </c>
      <c r="N4" s="12" t="s">
        <v>23</v>
      </c>
      <c r="O4" s="12" t="s">
        <v>24</v>
      </c>
      <c r="P4" s="12" t="s">
        <v>25</v>
      </c>
      <c r="Q4" s="12" t="s">
        <v>26</v>
      </c>
      <c r="R4" s="12" t="s">
        <v>27</v>
      </c>
      <c r="S4" s="12" t="s">
        <v>28</v>
      </c>
      <c r="T4" s="12" t="s">
        <v>29</v>
      </c>
      <c r="U4" s="16" t="s">
        <v>30</v>
      </c>
      <c r="V4" s="12" t="s">
        <v>31</v>
      </c>
      <c r="W4" s="12" t="s">
        <v>32</v>
      </c>
      <c r="X4" s="12" t="s">
        <v>33</v>
      </c>
      <c r="Y4" s="12" t="s">
        <v>34</v>
      </c>
      <c r="Z4" s="12" t="s">
        <v>35</v>
      </c>
      <c r="AA4" s="12" t="s">
        <v>36</v>
      </c>
      <c r="AB4" s="12" t="s">
        <v>37</v>
      </c>
      <c r="AC4" s="17" t="s">
        <v>38</v>
      </c>
      <c r="AD4" s="12" t="s">
        <v>39</v>
      </c>
      <c r="AE4" s="12" t="s">
        <v>40</v>
      </c>
      <c r="AF4" s="12" t="s">
        <v>41</v>
      </c>
    </row>
    <row r="5" spans="1:32">
      <c r="A5" s="20" t="s">
        <v>42</v>
      </c>
      <c r="B5" s="21" t="s">
        <v>43</v>
      </c>
      <c r="C5" s="21" t="s">
        <v>44</v>
      </c>
      <c r="D5" s="27">
        <v>5.3019186700000001</v>
      </c>
      <c r="E5" s="112">
        <v>0</v>
      </c>
      <c r="F5" s="112">
        <v>0</v>
      </c>
      <c r="G5" s="23">
        <v>0</v>
      </c>
      <c r="H5" s="23">
        <v>0</v>
      </c>
      <c r="I5" s="23">
        <v>0</v>
      </c>
      <c r="J5" s="23">
        <v>0</v>
      </c>
      <c r="K5" s="30">
        <v>0</v>
      </c>
      <c r="L5" s="95">
        <v>0</v>
      </c>
      <c r="M5" s="95">
        <v>7.3499499999999995E-2</v>
      </c>
      <c r="N5" s="95">
        <v>0.25727876</v>
      </c>
      <c r="O5" s="95">
        <v>3.5471940000000002</v>
      </c>
      <c r="P5" s="30">
        <v>3.8779722599999999</v>
      </c>
      <c r="Q5" s="95">
        <v>0.20314876000000023</v>
      </c>
      <c r="R5" s="95">
        <v>0.28014762999999998</v>
      </c>
      <c r="S5" s="95">
        <v>0.31402049999999998</v>
      </c>
      <c r="T5" s="95">
        <v>0.30145000999999999</v>
      </c>
      <c r="U5" s="30">
        <v>1.0987669000000004</v>
      </c>
      <c r="V5" s="95">
        <v>0</v>
      </c>
      <c r="W5" s="95">
        <v>0.32517951</v>
      </c>
      <c r="X5" s="95">
        <v>0</v>
      </c>
      <c r="Y5" s="95">
        <v>2.6509593099999997</v>
      </c>
      <c r="Z5" s="95">
        <v>2.6509593600000003</v>
      </c>
      <c r="AA5" s="95">
        <v>0</v>
      </c>
      <c r="AB5" s="30">
        <v>0.32517951</v>
      </c>
      <c r="AC5" s="25">
        <v>0.5</v>
      </c>
      <c r="AD5" s="95">
        <v>2.6509593600000003</v>
      </c>
      <c r="AE5" s="95">
        <v>2.650959335</v>
      </c>
      <c r="AF5" s="113" t="s">
        <v>45</v>
      </c>
    </row>
    <row r="6" spans="1:32">
      <c r="A6" s="20" t="s">
        <v>46</v>
      </c>
      <c r="B6" s="21" t="s">
        <v>43</v>
      </c>
      <c r="C6" s="21" t="s">
        <v>47</v>
      </c>
      <c r="D6" s="27">
        <v>0.78893533999999998</v>
      </c>
      <c r="E6" s="114">
        <v>0</v>
      </c>
      <c r="F6" s="30">
        <v>0</v>
      </c>
      <c r="G6" s="23">
        <v>0</v>
      </c>
      <c r="H6" s="23">
        <v>2.8124E-2</v>
      </c>
      <c r="I6" s="23">
        <v>0</v>
      </c>
      <c r="J6" s="23">
        <v>2.0800600000000002E-2</v>
      </c>
      <c r="K6" s="30">
        <v>4.8924600000000006E-2</v>
      </c>
      <c r="L6" s="95">
        <v>6.5057999999999991E-3</v>
      </c>
      <c r="M6" s="95">
        <v>8.7182400000000004E-3</v>
      </c>
      <c r="N6" s="95">
        <v>9.03756E-3</v>
      </c>
      <c r="O6" s="95">
        <v>9.2353310000000008E-2</v>
      </c>
      <c r="P6" s="30">
        <v>0.11661491000000002</v>
      </c>
      <c r="Q6" s="95">
        <v>2.3269929999999994E-2</v>
      </c>
      <c r="R6" s="95">
        <v>0.25330104000000003</v>
      </c>
      <c r="S6" s="95">
        <v>0.34847785999999997</v>
      </c>
      <c r="T6" s="95">
        <v>0</v>
      </c>
      <c r="U6" s="30">
        <v>0.62504883</v>
      </c>
      <c r="V6" s="95">
        <v>0</v>
      </c>
      <c r="W6" s="95">
        <v>8.7000000000000001E-5</v>
      </c>
      <c r="X6" s="95">
        <v>0</v>
      </c>
      <c r="Y6" s="95">
        <v>0.71696836999999991</v>
      </c>
      <c r="Z6" s="95">
        <v>7.3706970000000024E-2</v>
      </c>
      <c r="AA6" s="36">
        <v>-1.74E-3</v>
      </c>
      <c r="AB6" s="36">
        <v>-1.653E-3</v>
      </c>
      <c r="AC6" s="25">
        <v>9.4275954031904946E-2</v>
      </c>
      <c r="AD6" s="95">
        <v>7.3706969999999997E-2</v>
      </c>
      <c r="AE6" s="95">
        <v>0.71522836999999995</v>
      </c>
      <c r="AF6" s="113" t="s">
        <v>48</v>
      </c>
    </row>
    <row r="7" spans="1:32">
      <c r="A7" s="20" t="s">
        <v>46</v>
      </c>
      <c r="B7" s="21" t="s">
        <v>43</v>
      </c>
      <c r="C7" s="21" t="s">
        <v>49</v>
      </c>
      <c r="D7" s="27">
        <v>5.3287500000000003</v>
      </c>
      <c r="E7" s="114">
        <v>0</v>
      </c>
      <c r="F7" s="30">
        <v>0</v>
      </c>
      <c r="G7" s="23">
        <v>0</v>
      </c>
      <c r="H7" s="23">
        <v>0</v>
      </c>
      <c r="I7" s="23">
        <v>1.0874999999999999</v>
      </c>
      <c r="J7" s="23">
        <v>0.96740000000000004</v>
      </c>
      <c r="K7" s="30">
        <v>2.0548999999999999</v>
      </c>
      <c r="L7" s="95">
        <v>0.22500000000000001</v>
      </c>
      <c r="M7" s="95">
        <v>1.48125</v>
      </c>
      <c r="N7" s="95">
        <v>1.3388500000000001</v>
      </c>
      <c r="O7" s="95">
        <v>0.1825</v>
      </c>
      <c r="P7" s="30">
        <v>3.2275999999999998</v>
      </c>
      <c r="Q7" s="95">
        <v>0</v>
      </c>
      <c r="R7" s="95">
        <v>4.6249999999999999E-2</v>
      </c>
      <c r="S7" s="95">
        <v>0</v>
      </c>
      <c r="T7" s="95">
        <v>0</v>
      </c>
      <c r="U7" s="30">
        <v>4.6249999999999999E-2</v>
      </c>
      <c r="V7" s="95">
        <v>0</v>
      </c>
      <c r="W7" s="95">
        <v>0</v>
      </c>
      <c r="X7" s="95">
        <v>0</v>
      </c>
      <c r="Y7" s="95">
        <v>5.3287500000000003</v>
      </c>
      <c r="Z7" s="95">
        <v>0</v>
      </c>
      <c r="AA7" s="95">
        <v>0</v>
      </c>
      <c r="AB7" s="30">
        <v>0</v>
      </c>
      <c r="AC7" s="25">
        <v>0</v>
      </c>
      <c r="AD7" s="95">
        <v>0</v>
      </c>
      <c r="AE7" s="95">
        <v>5.3287500000000003</v>
      </c>
      <c r="AF7" s="113" t="s">
        <v>50</v>
      </c>
    </row>
    <row r="8" spans="1:32">
      <c r="A8" s="20" t="s">
        <v>46</v>
      </c>
      <c r="B8" s="21" t="s">
        <v>43</v>
      </c>
      <c r="C8" s="21" t="s">
        <v>51</v>
      </c>
      <c r="D8" s="115">
        <v>0</v>
      </c>
      <c r="E8" s="116">
        <v>0</v>
      </c>
      <c r="F8" s="101">
        <v>0</v>
      </c>
      <c r="G8" s="102">
        <v>0</v>
      </c>
      <c r="H8" s="102">
        <v>0</v>
      </c>
      <c r="I8" s="102">
        <v>0</v>
      </c>
      <c r="J8" s="102">
        <v>0</v>
      </c>
      <c r="K8" s="101">
        <v>0</v>
      </c>
      <c r="L8" s="97">
        <v>0</v>
      </c>
      <c r="M8" s="97">
        <v>0</v>
      </c>
      <c r="N8" s="97">
        <v>0</v>
      </c>
      <c r="O8" s="97">
        <v>0</v>
      </c>
      <c r="P8" s="101">
        <v>0</v>
      </c>
      <c r="Q8" s="97">
        <v>0</v>
      </c>
      <c r="R8" s="97">
        <v>0</v>
      </c>
      <c r="S8" s="97">
        <v>0</v>
      </c>
      <c r="T8" s="97">
        <v>0</v>
      </c>
      <c r="U8" s="101">
        <v>0</v>
      </c>
      <c r="V8" s="97">
        <v>0</v>
      </c>
      <c r="W8" s="97">
        <v>0</v>
      </c>
      <c r="X8" s="97">
        <v>0</v>
      </c>
      <c r="Y8" s="97">
        <v>0</v>
      </c>
      <c r="Z8" s="97">
        <v>0</v>
      </c>
      <c r="AA8" s="97">
        <v>0</v>
      </c>
      <c r="AB8" s="101">
        <v>0</v>
      </c>
      <c r="AC8" s="98">
        <v>0</v>
      </c>
      <c r="AD8" s="97">
        <v>0</v>
      </c>
      <c r="AE8" s="97">
        <v>0</v>
      </c>
      <c r="AF8" s="117" t="s">
        <v>45</v>
      </c>
    </row>
    <row r="9" spans="1:32">
      <c r="A9" s="20" t="s">
        <v>46</v>
      </c>
      <c r="B9" s="21" t="s">
        <v>43</v>
      </c>
      <c r="C9" s="21" t="s">
        <v>52</v>
      </c>
      <c r="D9" s="115">
        <v>0</v>
      </c>
      <c r="E9" s="116">
        <v>0</v>
      </c>
      <c r="F9" s="101">
        <v>0</v>
      </c>
      <c r="G9" s="102">
        <v>0</v>
      </c>
      <c r="H9" s="102">
        <v>0</v>
      </c>
      <c r="I9" s="102">
        <v>0</v>
      </c>
      <c r="J9" s="102">
        <v>0</v>
      </c>
      <c r="K9" s="101">
        <v>0</v>
      </c>
      <c r="L9" s="97">
        <v>0</v>
      </c>
      <c r="M9" s="97">
        <v>0</v>
      </c>
      <c r="N9" s="97">
        <v>0</v>
      </c>
      <c r="O9" s="97">
        <v>0</v>
      </c>
      <c r="P9" s="101">
        <v>0</v>
      </c>
      <c r="Q9" s="97">
        <v>0</v>
      </c>
      <c r="R9" s="97">
        <v>0</v>
      </c>
      <c r="S9" s="97">
        <v>0</v>
      </c>
      <c r="T9" s="97">
        <v>0</v>
      </c>
      <c r="U9" s="101">
        <v>0</v>
      </c>
      <c r="V9" s="97">
        <v>0</v>
      </c>
      <c r="W9" s="97">
        <v>0</v>
      </c>
      <c r="X9" s="97">
        <v>0</v>
      </c>
      <c r="Y9" s="97">
        <v>0</v>
      </c>
      <c r="Z9" s="97">
        <v>0</v>
      </c>
      <c r="AA9" s="97">
        <v>0</v>
      </c>
      <c r="AB9" s="101">
        <v>0</v>
      </c>
      <c r="AC9" s="98">
        <v>0</v>
      </c>
      <c r="AD9" s="97">
        <v>0</v>
      </c>
      <c r="AE9" s="97">
        <v>0</v>
      </c>
      <c r="AF9" s="117" t="s">
        <v>45</v>
      </c>
    </row>
    <row r="10" spans="1:32">
      <c r="A10" s="20" t="s">
        <v>46</v>
      </c>
      <c r="B10" s="21" t="s">
        <v>43</v>
      </c>
      <c r="C10" s="21" t="s">
        <v>53</v>
      </c>
      <c r="D10" s="27">
        <v>1.21307509</v>
      </c>
      <c r="E10" s="114">
        <v>0</v>
      </c>
      <c r="F10" s="30">
        <v>0</v>
      </c>
      <c r="G10" s="23">
        <v>0</v>
      </c>
      <c r="H10" s="23">
        <v>8.158689999999999E-2</v>
      </c>
      <c r="I10" s="23">
        <v>0.16659913000000001</v>
      </c>
      <c r="J10" s="23">
        <v>0</v>
      </c>
      <c r="K10" s="30">
        <v>0.24818603</v>
      </c>
      <c r="L10" s="95">
        <v>0.44582791999999999</v>
      </c>
      <c r="M10" s="95">
        <v>0</v>
      </c>
      <c r="N10" s="95">
        <v>0.45463113999999999</v>
      </c>
      <c r="O10" s="95">
        <v>0</v>
      </c>
      <c r="P10" s="30">
        <v>0.90045906000000009</v>
      </c>
      <c r="Q10" s="95">
        <v>0</v>
      </c>
      <c r="R10" s="95">
        <v>0</v>
      </c>
      <c r="S10" s="95">
        <v>6.4430000000000001E-2</v>
      </c>
      <c r="T10" s="95">
        <v>0</v>
      </c>
      <c r="U10" s="30">
        <v>6.4430000000000001E-2</v>
      </c>
      <c r="V10" s="95">
        <v>0</v>
      </c>
      <c r="W10" s="95">
        <v>0</v>
      </c>
      <c r="X10" s="95">
        <v>0</v>
      </c>
      <c r="Y10" s="95">
        <v>0.51127471000000002</v>
      </c>
      <c r="Z10" s="95">
        <v>0.70180038</v>
      </c>
      <c r="AA10" s="95">
        <v>0</v>
      </c>
      <c r="AB10" s="30">
        <v>0</v>
      </c>
      <c r="AC10" s="25">
        <v>0.57853003971914052</v>
      </c>
      <c r="AD10" s="95">
        <v>0.70180038</v>
      </c>
      <c r="AE10" s="95">
        <v>0.51127471000000013</v>
      </c>
      <c r="AF10" s="113" t="s">
        <v>54</v>
      </c>
    </row>
    <row r="11" spans="1:32">
      <c r="A11" s="20" t="s">
        <v>46</v>
      </c>
      <c r="B11" s="21" t="s">
        <v>55</v>
      </c>
      <c r="C11" s="21" t="s">
        <v>56</v>
      </c>
      <c r="D11" s="27">
        <v>0.10053167000000002</v>
      </c>
      <c r="E11" s="114">
        <v>0</v>
      </c>
      <c r="F11" s="30">
        <v>0</v>
      </c>
      <c r="G11" s="23">
        <v>0</v>
      </c>
      <c r="H11" s="23">
        <v>0</v>
      </c>
      <c r="I11" s="23">
        <v>0</v>
      </c>
      <c r="J11" s="23">
        <v>0</v>
      </c>
      <c r="K11" s="30">
        <v>0</v>
      </c>
      <c r="L11" s="95">
        <v>0</v>
      </c>
      <c r="M11" s="95">
        <v>0</v>
      </c>
      <c r="N11" s="95">
        <v>0</v>
      </c>
      <c r="O11" s="95">
        <v>0</v>
      </c>
      <c r="P11" s="30">
        <v>0</v>
      </c>
      <c r="Q11" s="95">
        <v>0</v>
      </c>
      <c r="R11" s="95">
        <v>0</v>
      </c>
      <c r="S11" s="95">
        <v>0.10053167</v>
      </c>
      <c r="T11" s="95">
        <v>0</v>
      </c>
      <c r="U11" s="30">
        <v>0.10053167</v>
      </c>
      <c r="V11" s="95">
        <v>0</v>
      </c>
      <c r="W11" s="95">
        <v>0</v>
      </c>
      <c r="X11" s="95">
        <v>0</v>
      </c>
      <c r="Y11" s="95">
        <v>0.10053167</v>
      </c>
      <c r="Z11" s="95">
        <v>0</v>
      </c>
      <c r="AA11" s="95">
        <v>0</v>
      </c>
      <c r="AB11" s="30">
        <v>0</v>
      </c>
      <c r="AC11" s="25">
        <v>0</v>
      </c>
      <c r="AD11" s="95">
        <v>0</v>
      </c>
      <c r="AE11" s="95">
        <v>0.10053167000000002</v>
      </c>
      <c r="AF11" s="113" t="s">
        <v>57</v>
      </c>
    </row>
    <row r="12" spans="1:32">
      <c r="A12" s="20" t="s">
        <v>58</v>
      </c>
      <c r="B12" s="21" t="s">
        <v>43</v>
      </c>
      <c r="C12" s="21" t="s">
        <v>59</v>
      </c>
      <c r="D12" s="27">
        <v>3.9999989999999999</v>
      </c>
      <c r="E12" s="114">
        <v>0</v>
      </c>
      <c r="F12" s="30">
        <v>3.9999989999999999</v>
      </c>
      <c r="G12" s="23">
        <v>0</v>
      </c>
      <c r="H12" s="23">
        <v>0</v>
      </c>
      <c r="I12" s="23">
        <v>0</v>
      </c>
      <c r="J12" s="23">
        <v>0</v>
      </c>
      <c r="K12" s="30">
        <v>0</v>
      </c>
      <c r="L12" s="95">
        <v>0</v>
      </c>
      <c r="M12" s="95">
        <v>0</v>
      </c>
      <c r="N12" s="95">
        <v>0</v>
      </c>
      <c r="O12" s="95">
        <v>0</v>
      </c>
      <c r="P12" s="30">
        <v>0</v>
      </c>
      <c r="Q12" s="95">
        <v>0</v>
      </c>
      <c r="R12" s="95">
        <v>0</v>
      </c>
      <c r="S12" s="95">
        <v>0</v>
      </c>
      <c r="T12" s="95">
        <v>0</v>
      </c>
      <c r="U12" s="30">
        <v>0</v>
      </c>
      <c r="V12" s="95">
        <v>0</v>
      </c>
      <c r="W12" s="95">
        <v>0</v>
      </c>
      <c r="X12" s="95">
        <v>0</v>
      </c>
      <c r="Y12" s="95">
        <v>1.9999994999999999</v>
      </c>
      <c r="Z12" s="95">
        <v>1.9999994999999999</v>
      </c>
      <c r="AA12" s="95">
        <v>0</v>
      </c>
      <c r="AB12" s="30">
        <v>0</v>
      </c>
      <c r="AC12" s="25">
        <v>0.5</v>
      </c>
      <c r="AD12" s="95">
        <v>1.9999994999999999</v>
      </c>
      <c r="AE12" s="95">
        <v>1.9999994999999999</v>
      </c>
      <c r="AF12" s="113" t="s">
        <v>45</v>
      </c>
    </row>
    <row r="13" spans="1:32">
      <c r="A13" s="20" t="s">
        <v>60</v>
      </c>
      <c r="B13" s="21" t="s">
        <v>43</v>
      </c>
      <c r="C13" s="21" t="s">
        <v>61</v>
      </c>
      <c r="D13" s="27">
        <v>7.0768624600000001</v>
      </c>
      <c r="E13" s="114">
        <v>0</v>
      </c>
      <c r="F13" s="30">
        <v>0</v>
      </c>
      <c r="G13" s="23">
        <v>0</v>
      </c>
      <c r="H13" s="23">
        <v>8.3292610000000003E-2</v>
      </c>
      <c r="I13" s="23">
        <v>0.13756526999999999</v>
      </c>
      <c r="J13" s="23">
        <v>0.52200566000000004</v>
      </c>
      <c r="K13" s="30">
        <v>0.74286353999999999</v>
      </c>
      <c r="L13" s="95">
        <v>0.15325372999999998</v>
      </c>
      <c r="M13" s="95">
        <v>5.2027679999999993E-2</v>
      </c>
      <c r="N13" s="95">
        <v>0.92775391000000018</v>
      </c>
      <c r="O13" s="95">
        <v>0.75510098000000003</v>
      </c>
      <c r="P13" s="30">
        <v>1.8881363</v>
      </c>
      <c r="Q13" s="95">
        <v>0.43346113999999969</v>
      </c>
      <c r="R13" s="95">
        <v>1.7258756300000007</v>
      </c>
      <c r="S13" s="95">
        <v>2.0668358899999997</v>
      </c>
      <c r="T13" s="95">
        <v>0.14985172000000002</v>
      </c>
      <c r="U13" s="30">
        <v>4.3760243799999996</v>
      </c>
      <c r="V13" s="95">
        <v>0</v>
      </c>
      <c r="W13" s="95">
        <v>7.4336090000000007E-2</v>
      </c>
      <c r="X13" s="95">
        <v>0</v>
      </c>
      <c r="Y13" s="95">
        <v>7.0813603099999991</v>
      </c>
      <c r="Z13" s="95">
        <v>0</v>
      </c>
      <c r="AA13" s="36">
        <v>-4.4978500000000003E-3</v>
      </c>
      <c r="AB13" s="36">
        <v>6.983824000000001E-2</v>
      </c>
      <c r="AC13" s="25">
        <v>0</v>
      </c>
      <c r="AD13" s="95">
        <v>0</v>
      </c>
      <c r="AE13" s="95">
        <v>7.0768624600000001</v>
      </c>
      <c r="AF13" s="113" t="s">
        <v>50</v>
      </c>
    </row>
    <row r="14" spans="1:32">
      <c r="A14" s="34" t="s">
        <v>62</v>
      </c>
      <c r="B14" s="21" t="s">
        <v>55</v>
      </c>
      <c r="C14" s="21" t="s">
        <v>63</v>
      </c>
      <c r="D14" s="104">
        <v>14.020721219999999</v>
      </c>
      <c r="E14" s="114">
        <v>0</v>
      </c>
      <c r="F14" s="30">
        <v>0.15652851999999998</v>
      </c>
      <c r="G14" s="23">
        <v>0.93770699999999996</v>
      </c>
      <c r="H14" s="23">
        <v>0.17602799999999999</v>
      </c>
      <c r="I14" s="23">
        <v>0.16865890999999991</v>
      </c>
      <c r="J14" s="23">
        <v>0.62298744999999967</v>
      </c>
      <c r="K14" s="30">
        <v>1.9053813599999996</v>
      </c>
      <c r="L14" s="95">
        <v>0.11755234000000006</v>
      </c>
      <c r="M14" s="95">
        <v>0.91406551000000003</v>
      </c>
      <c r="N14" s="95">
        <v>1.9189028300000002</v>
      </c>
      <c r="O14" s="95">
        <v>0.73945318999999998</v>
      </c>
      <c r="P14" s="30">
        <v>3.6899738700000002</v>
      </c>
      <c r="Q14" s="95">
        <v>0.61910184000000079</v>
      </c>
      <c r="R14" s="95">
        <v>1.2977548900000002</v>
      </c>
      <c r="S14" s="95">
        <v>0.86487209999999992</v>
      </c>
      <c r="T14" s="95">
        <v>0.54222608000000005</v>
      </c>
      <c r="U14" s="30">
        <v>3.3239549100000012</v>
      </c>
      <c r="V14" s="95">
        <v>0.93093276999999985</v>
      </c>
      <c r="W14" s="95">
        <v>1.1075401899999999</v>
      </c>
      <c r="X14" s="36">
        <v>0.60564945999999997</v>
      </c>
      <c r="Y14" s="36">
        <v>1.7973015799999961</v>
      </c>
      <c r="Z14" s="36">
        <v>9.9226594999999893</v>
      </c>
      <c r="AA14" s="36">
        <v>2.30076014</v>
      </c>
      <c r="AB14" s="36">
        <v>4.9448825600000008</v>
      </c>
      <c r="AC14" s="133">
        <v>0.86052821035455718</v>
      </c>
      <c r="AD14" s="36">
        <v>11.90354423</v>
      </c>
      <c r="AE14" s="36">
        <v>2.1171769899999999</v>
      </c>
      <c r="AF14" s="113" t="s">
        <v>64</v>
      </c>
    </row>
    <row r="15" spans="1:32">
      <c r="A15" s="34" t="s">
        <v>62</v>
      </c>
      <c r="B15" s="21" t="s">
        <v>55</v>
      </c>
      <c r="C15" s="21" t="s">
        <v>65</v>
      </c>
      <c r="D15" s="27">
        <v>2.0663544300000001</v>
      </c>
      <c r="E15" s="114">
        <v>0</v>
      </c>
      <c r="F15" s="30">
        <v>0</v>
      </c>
      <c r="G15" s="23">
        <v>0</v>
      </c>
      <c r="H15" s="23">
        <v>0</v>
      </c>
      <c r="I15" s="23">
        <v>3.09375E-2</v>
      </c>
      <c r="J15" s="23">
        <v>0.31719000000000003</v>
      </c>
      <c r="K15" s="30">
        <v>0.34812749999999998</v>
      </c>
      <c r="L15" s="95">
        <v>0</v>
      </c>
      <c r="M15" s="95">
        <v>0.56447250000000004</v>
      </c>
      <c r="N15" s="95">
        <v>5.7062500000000002E-2</v>
      </c>
      <c r="O15" s="95">
        <v>0</v>
      </c>
      <c r="P15" s="30">
        <v>0.62153499999999995</v>
      </c>
      <c r="Q15" s="95">
        <v>0</v>
      </c>
      <c r="R15" s="95">
        <v>0.25860100000000003</v>
      </c>
      <c r="S15" s="95">
        <v>0</v>
      </c>
      <c r="T15" s="95">
        <v>0.40402493</v>
      </c>
      <c r="U15" s="30">
        <v>0.66262592999999992</v>
      </c>
      <c r="V15" s="95">
        <v>0</v>
      </c>
      <c r="W15" s="95">
        <v>0.11514347</v>
      </c>
      <c r="X15" s="36">
        <v>0.12129</v>
      </c>
      <c r="Y15" s="36">
        <v>0.18687218999999999</v>
      </c>
      <c r="Z15" s="36">
        <v>1.6818497100000001</v>
      </c>
      <c r="AA15" s="36">
        <v>0.19763253</v>
      </c>
      <c r="AB15" s="30">
        <v>0.43406600000000001</v>
      </c>
      <c r="AC15" s="25">
        <v>0.9</v>
      </c>
      <c r="AD15" s="95">
        <v>1.8597189870000002</v>
      </c>
      <c r="AE15" s="95">
        <v>0.20663544299999997</v>
      </c>
      <c r="AF15" s="113" t="s">
        <v>66</v>
      </c>
    </row>
    <row r="16" spans="1:32">
      <c r="A16" s="34" t="s">
        <v>62</v>
      </c>
      <c r="B16" s="21" t="s">
        <v>55</v>
      </c>
      <c r="C16" s="21" t="s">
        <v>67</v>
      </c>
      <c r="D16" s="115">
        <v>0</v>
      </c>
      <c r="E16" s="116">
        <v>0</v>
      </c>
      <c r="F16" s="101">
        <v>0</v>
      </c>
      <c r="G16" s="102">
        <v>0</v>
      </c>
      <c r="H16" s="102">
        <v>0</v>
      </c>
      <c r="I16" s="102">
        <v>0</v>
      </c>
      <c r="J16" s="102">
        <v>0</v>
      </c>
      <c r="K16" s="101">
        <v>0</v>
      </c>
      <c r="L16" s="97">
        <v>0</v>
      </c>
      <c r="M16" s="97">
        <v>0</v>
      </c>
      <c r="N16" s="97">
        <v>0</v>
      </c>
      <c r="O16" s="97">
        <v>0</v>
      </c>
      <c r="P16" s="101">
        <v>0</v>
      </c>
      <c r="Q16" s="97">
        <v>0</v>
      </c>
      <c r="R16" s="97">
        <v>0</v>
      </c>
      <c r="S16" s="97">
        <v>0</v>
      </c>
      <c r="T16" s="97">
        <v>0</v>
      </c>
      <c r="U16" s="101">
        <v>0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97">
        <v>0</v>
      </c>
      <c r="AB16" s="101">
        <v>0</v>
      </c>
      <c r="AC16" s="98">
        <v>0</v>
      </c>
      <c r="AD16" s="97">
        <v>0</v>
      </c>
      <c r="AE16" s="97">
        <v>0</v>
      </c>
      <c r="AF16" s="117" t="s">
        <v>66</v>
      </c>
    </row>
    <row r="17" spans="1:32">
      <c r="A17" s="34" t="s">
        <v>62</v>
      </c>
      <c r="B17" s="21" t="s">
        <v>68</v>
      </c>
      <c r="C17" s="21" t="s">
        <v>69</v>
      </c>
      <c r="D17" s="27">
        <v>0.14222883000000003</v>
      </c>
      <c r="E17" s="114">
        <v>0</v>
      </c>
      <c r="F17" s="30">
        <v>0</v>
      </c>
      <c r="G17" s="23">
        <v>0</v>
      </c>
      <c r="H17" s="23">
        <v>0</v>
      </c>
      <c r="I17" s="23">
        <v>0</v>
      </c>
      <c r="J17" s="23">
        <v>1.7970760000000002E-2</v>
      </c>
      <c r="K17" s="30">
        <v>1.7970760000000002E-2</v>
      </c>
      <c r="L17" s="95">
        <v>8.0059999999999992E-3</v>
      </c>
      <c r="M17" s="95">
        <v>1.7167000000000002E-2</v>
      </c>
      <c r="N17" s="95">
        <v>1.7892000000000002E-2</v>
      </c>
      <c r="O17" s="95">
        <v>5.3187499999999997E-3</v>
      </c>
      <c r="P17" s="30">
        <v>4.8383750000000003E-2</v>
      </c>
      <c r="Q17" s="95">
        <v>2.1786750000000001E-2</v>
      </c>
      <c r="R17" s="95">
        <v>2.8917000000000002E-2</v>
      </c>
      <c r="S17" s="95">
        <v>2.517057E-2</v>
      </c>
      <c r="T17" s="95">
        <v>0</v>
      </c>
      <c r="U17" s="30">
        <v>7.5874320000000009E-2</v>
      </c>
      <c r="V17" s="95">
        <v>0</v>
      </c>
      <c r="W17" s="95">
        <v>0</v>
      </c>
      <c r="X17" s="95">
        <v>0</v>
      </c>
      <c r="Y17" s="95">
        <v>0.14222883000000003</v>
      </c>
      <c r="Z17" s="95">
        <v>0</v>
      </c>
      <c r="AA17" s="95">
        <v>0</v>
      </c>
      <c r="AB17" s="30">
        <v>0</v>
      </c>
      <c r="AC17" s="25">
        <v>0</v>
      </c>
      <c r="AD17" s="95">
        <v>0</v>
      </c>
      <c r="AE17" s="95">
        <v>0.14222883000000003</v>
      </c>
      <c r="AF17" s="113" t="s">
        <v>70</v>
      </c>
    </row>
    <row r="18" spans="1:32">
      <c r="A18" s="20" t="s">
        <v>71</v>
      </c>
      <c r="B18" s="21" t="s">
        <v>43</v>
      </c>
      <c r="C18" s="21" t="s">
        <v>72</v>
      </c>
      <c r="D18" s="27">
        <v>0.84777544999999987</v>
      </c>
      <c r="E18" s="114">
        <v>0</v>
      </c>
      <c r="F18" s="30">
        <v>0</v>
      </c>
      <c r="G18" s="23">
        <v>3.2337480000000002E-2</v>
      </c>
      <c r="H18" s="23">
        <v>5.2164839999999997E-2</v>
      </c>
      <c r="I18" s="23">
        <v>4.9104419999999996E-2</v>
      </c>
      <c r="J18" s="23">
        <v>6.5590479999999979E-2</v>
      </c>
      <c r="K18" s="30">
        <v>0.19919722000000001</v>
      </c>
      <c r="L18" s="95">
        <v>0</v>
      </c>
      <c r="M18" s="95">
        <v>7.5829599999999997E-3</v>
      </c>
      <c r="N18" s="95">
        <v>5.4813010000000002E-2</v>
      </c>
      <c r="O18" s="95">
        <v>0.12400366</v>
      </c>
      <c r="P18" s="30">
        <v>0.18639963000000001</v>
      </c>
      <c r="Q18" s="95">
        <v>8.549588000000001E-2</v>
      </c>
      <c r="R18" s="95">
        <v>0.15305691000000005</v>
      </c>
      <c r="S18" s="95">
        <v>0.16402920999999995</v>
      </c>
      <c r="T18" s="95">
        <v>5.9596600000000007E-2</v>
      </c>
      <c r="U18" s="30">
        <v>0.46217859999999999</v>
      </c>
      <c r="V18" s="95">
        <v>0</v>
      </c>
      <c r="W18" s="95">
        <v>0</v>
      </c>
      <c r="X18" s="95">
        <v>0</v>
      </c>
      <c r="Y18" s="95">
        <v>0.55944974000000003</v>
      </c>
      <c r="Z18" s="95">
        <v>0.28832570999999996</v>
      </c>
      <c r="AA18" s="95">
        <v>0</v>
      </c>
      <c r="AB18" s="30">
        <v>0</v>
      </c>
      <c r="AC18" s="133">
        <v>0.32073950546312541</v>
      </c>
      <c r="AD18" s="36">
        <v>0.2883257099999999</v>
      </c>
      <c r="AE18" s="36">
        <v>0.55944974000000003</v>
      </c>
      <c r="AF18" s="113" t="s">
        <v>48</v>
      </c>
    </row>
    <row r="19" spans="1:32">
      <c r="A19" s="20" t="s">
        <v>73</v>
      </c>
      <c r="B19" s="21" t="s">
        <v>74</v>
      </c>
      <c r="C19" s="21" t="s">
        <v>75</v>
      </c>
      <c r="D19" s="27">
        <v>52.860688109999998</v>
      </c>
      <c r="E19" s="114">
        <v>0</v>
      </c>
      <c r="F19" s="30">
        <v>50.981635490000002</v>
      </c>
      <c r="G19" s="23">
        <v>0</v>
      </c>
      <c r="H19" s="23">
        <v>0</v>
      </c>
      <c r="I19" s="23">
        <v>1.8790526200000002</v>
      </c>
      <c r="J19" s="23">
        <v>2.7939677238464356E-15</v>
      </c>
      <c r="K19" s="30">
        <v>1.8790526200000028</v>
      </c>
      <c r="L19" s="95">
        <v>0</v>
      </c>
      <c r="M19" s="95">
        <v>0</v>
      </c>
      <c r="N19" s="95">
        <v>0</v>
      </c>
      <c r="O19" s="95">
        <v>0</v>
      </c>
      <c r="P19" s="30">
        <v>0</v>
      </c>
      <c r="Q19" s="95">
        <v>0</v>
      </c>
      <c r="R19" s="95">
        <v>0</v>
      </c>
      <c r="S19" s="95">
        <v>0</v>
      </c>
      <c r="T19" s="95">
        <v>0</v>
      </c>
      <c r="U19" s="30">
        <v>0</v>
      </c>
      <c r="V19" s="95">
        <v>0</v>
      </c>
      <c r="W19" s="95">
        <v>0</v>
      </c>
      <c r="X19" s="95">
        <v>0</v>
      </c>
      <c r="Y19" s="95">
        <v>20.422185760000005</v>
      </c>
      <c r="Z19" s="95">
        <v>32.43850235</v>
      </c>
      <c r="AA19" s="95">
        <v>0</v>
      </c>
      <c r="AB19" s="30">
        <v>0</v>
      </c>
      <c r="AC19" s="25">
        <v>0.61366023617583965</v>
      </c>
      <c r="AD19" s="95">
        <v>32.43850235</v>
      </c>
      <c r="AE19" s="95">
        <v>20.422185760000001</v>
      </c>
      <c r="AF19" s="113" t="s">
        <v>54</v>
      </c>
    </row>
    <row r="20" spans="1:32">
      <c r="A20" s="20" t="s">
        <v>73</v>
      </c>
      <c r="B20" s="21" t="s">
        <v>74</v>
      </c>
      <c r="C20" s="21" t="s">
        <v>76</v>
      </c>
      <c r="D20" s="104">
        <v>15.427329159999999</v>
      </c>
      <c r="E20" s="114">
        <v>0</v>
      </c>
      <c r="F20" s="30">
        <v>5.88517256</v>
      </c>
      <c r="G20" s="23">
        <v>0</v>
      </c>
      <c r="H20" s="23">
        <v>0</v>
      </c>
      <c r="I20" s="23">
        <v>0</v>
      </c>
      <c r="J20" s="23">
        <v>0.33750900000000095</v>
      </c>
      <c r="K20" s="30">
        <v>0.33750900000000095</v>
      </c>
      <c r="L20" s="95">
        <v>1.9215411899999999</v>
      </c>
      <c r="M20" s="95">
        <v>0</v>
      </c>
      <c r="N20" s="95">
        <v>-6.4290009999999995E-2</v>
      </c>
      <c r="O20" s="95">
        <v>-0.17324929</v>
      </c>
      <c r="P20" s="30">
        <v>1.68400189</v>
      </c>
      <c r="Q20" s="95">
        <v>-0.30414778999999997</v>
      </c>
      <c r="R20" s="95">
        <v>-5.8027499999999997E-3</v>
      </c>
      <c r="S20" s="95">
        <v>-0.25256103000000002</v>
      </c>
      <c r="T20" s="95">
        <v>1.03498252</v>
      </c>
      <c r="U20" s="30">
        <v>0.47247095000000006</v>
      </c>
      <c r="V20" s="95">
        <v>6.5833750000000002</v>
      </c>
      <c r="W20" s="95">
        <v>8.8718749999999999E-2</v>
      </c>
      <c r="X20" s="36">
        <v>-4.2841999999999998E-2</v>
      </c>
      <c r="Y20" s="36">
        <v>9.0917030899999993</v>
      </c>
      <c r="Z20" s="36">
        <v>5.9167030599999997</v>
      </c>
      <c r="AA20" s="95">
        <v>0</v>
      </c>
      <c r="AB20" s="36">
        <v>6.6292517499999999</v>
      </c>
      <c r="AC20" s="133">
        <v>0.39724330900897004</v>
      </c>
      <c r="AD20" s="36">
        <v>6.1262229000000001</v>
      </c>
      <c r="AE20" s="36">
        <v>9.3011062599999992</v>
      </c>
      <c r="AF20" s="113" t="s">
        <v>48</v>
      </c>
    </row>
    <row r="21" spans="1:32">
      <c r="A21" s="20" t="s">
        <v>73</v>
      </c>
      <c r="B21" s="21" t="s">
        <v>74</v>
      </c>
      <c r="C21" s="21" t="s">
        <v>77</v>
      </c>
      <c r="D21" s="27">
        <v>1.5118384500000002</v>
      </c>
      <c r="E21" s="114">
        <v>0</v>
      </c>
      <c r="F21" s="30">
        <v>0.95440164999999999</v>
      </c>
      <c r="G21" s="23">
        <v>0</v>
      </c>
      <c r="H21" s="23">
        <v>9.0926899999999991E-2</v>
      </c>
      <c r="I21" s="23">
        <v>5.0599669999999999E-2</v>
      </c>
      <c r="J21" s="23">
        <v>6.640167000000001E-2</v>
      </c>
      <c r="K21" s="30">
        <v>0.20792823999999999</v>
      </c>
      <c r="L21" s="95">
        <v>0</v>
      </c>
      <c r="M21" s="95">
        <v>5.7276199999999999E-2</v>
      </c>
      <c r="N21" s="95">
        <v>7.2632199999999994E-2</v>
      </c>
      <c r="O21" s="95">
        <v>5.809969999999999E-2</v>
      </c>
      <c r="P21" s="30">
        <v>0.18800809999999998</v>
      </c>
      <c r="Q21" s="95">
        <v>2.6585699999999952E-2</v>
      </c>
      <c r="R21" s="95">
        <v>0.11137873000000001</v>
      </c>
      <c r="S21" s="95">
        <v>2.3536029999999999E-2</v>
      </c>
      <c r="T21" s="95">
        <v>0</v>
      </c>
      <c r="U21" s="30">
        <v>0.16150045999999996</v>
      </c>
      <c r="V21" s="95">
        <v>0</v>
      </c>
      <c r="W21" s="95">
        <v>1.310802E-2</v>
      </c>
      <c r="X21" s="95">
        <v>0</v>
      </c>
      <c r="Y21" s="95">
        <v>0.76697110000000002</v>
      </c>
      <c r="Z21" s="95">
        <v>0.75797537000000004</v>
      </c>
      <c r="AA21" s="36">
        <v>-1.310802E-2</v>
      </c>
      <c r="AB21" s="36">
        <v>0</v>
      </c>
      <c r="AC21" s="25">
        <v>0.50000000330723171</v>
      </c>
      <c r="AD21" s="95">
        <v>0.75591922000000022</v>
      </c>
      <c r="AE21" s="95">
        <v>0.75591922999999994</v>
      </c>
      <c r="AF21" s="113" t="s">
        <v>45</v>
      </c>
    </row>
    <row r="22" spans="1:32">
      <c r="A22" s="20" t="s">
        <v>73</v>
      </c>
      <c r="B22" s="21" t="s">
        <v>78</v>
      </c>
      <c r="C22" s="21" t="s">
        <v>79</v>
      </c>
      <c r="D22" s="27">
        <v>2.2739418300000001</v>
      </c>
      <c r="E22" s="114">
        <v>0</v>
      </c>
      <c r="F22" s="30">
        <v>0</v>
      </c>
      <c r="G22" s="23">
        <v>0</v>
      </c>
      <c r="H22" s="23">
        <v>8.0750000000000006E-3</v>
      </c>
      <c r="I22" s="23">
        <v>5.9001720000000001E-2</v>
      </c>
      <c r="J22" s="23">
        <v>8.6588930000000022E-2</v>
      </c>
      <c r="K22" s="30">
        <v>0.15366565000000001</v>
      </c>
      <c r="L22" s="95">
        <v>5.312538E-2</v>
      </c>
      <c r="M22" s="95">
        <v>4.575000000000007E-3</v>
      </c>
      <c r="N22" s="95">
        <v>0.21767760999999999</v>
      </c>
      <c r="O22" s="95">
        <v>0.75067108999999999</v>
      </c>
      <c r="P22" s="30">
        <v>1.0260490799999999</v>
      </c>
      <c r="Q22" s="95">
        <v>0.33540478999999979</v>
      </c>
      <c r="R22" s="95">
        <v>0.33498382999999998</v>
      </c>
      <c r="S22" s="95">
        <v>0.50538348</v>
      </c>
      <c r="T22" s="95">
        <v>0</v>
      </c>
      <c r="U22" s="30">
        <v>1.1757720999999999</v>
      </c>
      <c r="V22" s="95">
        <v>-8.1545000000000006E-2</v>
      </c>
      <c r="W22" s="95">
        <v>0</v>
      </c>
      <c r="X22" s="95">
        <v>0</v>
      </c>
      <c r="Y22" s="95">
        <v>2.2739418300000001</v>
      </c>
      <c r="Z22" s="95">
        <v>2.1827872842550278E-17</v>
      </c>
      <c r="AA22" s="95">
        <v>0</v>
      </c>
      <c r="AB22" s="30">
        <v>-8.1545000000000006E-2</v>
      </c>
      <c r="AC22" s="25">
        <v>3.9640147669654367E-18</v>
      </c>
      <c r="AD22" s="95">
        <v>9.0139389933404105E-18</v>
      </c>
      <c r="AE22" s="95">
        <v>2.2739418300000001</v>
      </c>
      <c r="AF22" s="113" t="s">
        <v>50</v>
      </c>
    </row>
    <row r="23" spans="1:32">
      <c r="A23" s="20" t="s">
        <v>73</v>
      </c>
      <c r="B23" s="21" t="s">
        <v>78</v>
      </c>
      <c r="C23" s="21" t="s">
        <v>80</v>
      </c>
      <c r="D23" s="27">
        <v>2.5737220999999999</v>
      </c>
      <c r="E23" s="114">
        <v>0</v>
      </c>
      <c r="F23" s="30">
        <v>2.855566E-2</v>
      </c>
      <c r="G23" s="23">
        <v>0</v>
      </c>
      <c r="H23" s="23">
        <v>0</v>
      </c>
      <c r="I23" s="23">
        <v>0.36739245000000004</v>
      </c>
      <c r="J23" s="23">
        <v>0.53192411000000006</v>
      </c>
      <c r="K23" s="30">
        <v>0.89931656000000004</v>
      </c>
      <c r="L23" s="95">
        <v>0</v>
      </c>
      <c r="M23" s="95">
        <v>3.6648460000000001E-2</v>
      </c>
      <c r="N23" s="95">
        <v>0.29172996000000001</v>
      </c>
      <c r="O23" s="95">
        <v>0.28209246000000004</v>
      </c>
      <c r="P23" s="30">
        <v>0.61047088000000016</v>
      </c>
      <c r="Q23" s="95">
        <v>0.26171770000000016</v>
      </c>
      <c r="R23" s="95">
        <v>0.12273872</v>
      </c>
      <c r="S23" s="95">
        <v>0.65450108000000007</v>
      </c>
      <c r="T23" s="95">
        <v>-3.9047800000000005E-3</v>
      </c>
      <c r="U23" s="30">
        <v>1.0350527200000001</v>
      </c>
      <c r="V23" s="95">
        <v>0</v>
      </c>
      <c r="W23" s="95">
        <v>0</v>
      </c>
      <c r="X23" s="95">
        <v>0</v>
      </c>
      <c r="Y23" s="95">
        <v>2.5733958200000004</v>
      </c>
      <c r="Z23" s="95">
        <v>0</v>
      </c>
      <c r="AA23" s="95">
        <v>3.2627999999999997E-4</v>
      </c>
      <c r="AB23" s="30">
        <v>3.2627999999999997E-4</v>
      </c>
      <c r="AC23" s="25">
        <v>2.4253192047278088E-18</v>
      </c>
      <c r="AD23" s="95">
        <v>6.2420976367623867E-18</v>
      </c>
      <c r="AE23" s="95">
        <v>2.5737220999999999</v>
      </c>
      <c r="AF23" s="113" t="s">
        <v>50</v>
      </c>
    </row>
    <row r="24" spans="1:32">
      <c r="A24" s="20" t="s">
        <v>73</v>
      </c>
      <c r="B24" s="21" t="s">
        <v>78</v>
      </c>
      <c r="C24" s="21" t="s">
        <v>81</v>
      </c>
      <c r="D24" s="27">
        <v>0.80188408999999994</v>
      </c>
      <c r="E24" s="114">
        <v>0</v>
      </c>
      <c r="F24" s="30">
        <v>0</v>
      </c>
      <c r="G24" s="23">
        <v>0</v>
      </c>
      <c r="H24" s="23">
        <v>0</v>
      </c>
      <c r="I24" s="23">
        <v>0.15132224</v>
      </c>
      <c r="J24" s="23">
        <v>8.622729000000004E-2</v>
      </c>
      <c r="K24" s="30">
        <v>0.23754953000000004</v>
      </c>
      <c r="L24" s="95">
        <v>8.7326799999999996E-3</v>
      </c>
      <c r="M24" s="95">
        <v>0</v>
      </c>
      <c r="N24" s="95">
        <v>2.1050000000000001E-3</v>
      </c>
      <c r="O24" s="95">
        <v>0.21385219999999996</v>
      </c>
      <c r="P24" s="30">
        <v>0.22468987999999995</v>
      </c>
      <c r="Q24" s="95">
        <v>8.7513170000000098E-2</v>
      </c>
      <c r="R24" s="95">
        <v>0.11272448000000002</v>
      </c>
      <c r="S24" s="95">
        <v>0.13940703000000002</v>
      </c>
      <c r="T24" s="95">
        <v>0</v>
      </c>
      <c r="U24" s="30">
        <v>0.33964468000000014</v>
      </c>
      <c r="V24" s="95">
        <v>0</v>
      </c>
      <c r="W24" s="95">
        <v>0</v>
      </c>
      <c r="X24" s="95">
        <v>0</v>
      </c>
      <c r="Y24" s="95">
        <v>0.40094200000000002</v>
      </c>
      <c r="Z24" s="95">
        <v>0.40094208999999997</v>
      </c>
      <c r="AA24" s="95">
        <v>0</v>
      </c>
      <c r="AB24" s="30">
        <v>0</v>
      </c>
      <c r="AC24" s="25">
        <v>0.5</v>
      </c>
      <c r="AD24" s="95">
        <v>0.40094208999999997</v>
      </c>
      <c r="AE24" s="95">
        <v>0.40094204499999997</v>
      </c>
      <c r="AF24" s="113" t="s">
        <v>45</v>
      </c>
    </row>
    <row r="25" spans="1:32">
      <c r="A25" s="20" t="s">
        <v>82</v>
      </c>
      <c r="B25" s="21" t="s">
        <v>82</v>
      </c>
      <c r="C25" s="21" t="s">
        <v>83</v>
      </c>
      <c r="D25" s="27">
        <v>0.29396514999999995</v>
      </c>
      <c r="E25" s="114">
        <v>0</v>
      </c>
      <c r="F25" s="30">
        <v>0</v>
      </c>
      <c r="G25" s="23">
        <v>0</v>
      </c>
      <c r="H25" s="23">
        <v>3.9262829999999999E-2</v>
      </c>
      <c r="I25" s="23">
        <v>3.824644E-2</v>
      </c>
      <c r="J25" s="23">
        <v>4.5879419999999983E-2</v>
      </c>
      <c r="K25" s="30">
        <v>0.12338868999999998</v>
      </c>
      <c r="L25" s="95">
        <v>3.0012E-2</v>
      </c>
      <c r="M25" s="95">
        <v>3.5128800000000002E-2</v>
      </c>
      <c r="N25" s="95">
        <v>5.0511319999999992E-2</v>
      </c>
      <c r="O25" s="95">
        <v>4.3692599999999984E-2</v>
      </c>
      <c r="P25" s="30">
        <v>0.15934471999999997</v>
      </c>
      <c r="Q25" s="118">
        <v>0</v>
      </c>
      <c r="R25" s="95">
        <v>0</v>
      </c>
      <c r="S25" s="95">
        <v>1.123174E-2</v>
      </c>
      <c r="T25" s="95">
        <v>0</v>
      </c>
      <c r="U25" s="30">
        <v>1.123174E-2</v>
      </c>
      <c r="V25" s="95">
        <v>0</v>
      </c>
      <c r="W25" s="95">
        <v>0</v>
      </c>
      <c r="X25" s="95">
        <v>0</v>
      </c>
      <c r="Y25" s="95">
        <v>0.14698268</v>
      </c>
      <c r="Z25" s="95">
        <v>0.14698247</v>
      </c>
      <c r="AA25" s="95">
        <v>0</v>
      </c>
      <c r="AB25" s="30">
        <v>0</v>
      </c>
      <c r="AC25" s="25">
        <v>0.49999998299114184</v>
      </c>
      <c r="AD25" s="95">
        <v>0.14698247</v>
      </c>
      <c r="AE25" s="95">
        <v>0.14698268000001152</v>
      </c>
      <c r="AF25" s="113" t="s">
        <v>45</v>
      </c>
    </row>
    <row r="26" spans="1:32">
      <c r="A26" s="37" t="s">
        <v>42</v>
      </c>
      <c r="B26" s="21" t="s">
        <v>43</v>
      </c>
      <c r="C26" s="38" t="s">
        <v>84</v>
      </c>
      <c r="D26" s="27">
        <v>9.2263100500000004</v>
      </c>
      <c r="E26" s="114">
        <v>0</v>
      </c>
      <c r="F26" s="30">
        <v>0</v>
      </c>
      <c r="G26" s="23">
        <v>0</v>
      </c>
      <c r="H26" s="23">
        <v>0</v>
      </c>
      <c r="I26" s="23">
        <v>0</v>
      </c>
      <c r="J26" s="23">
        <v>0</v>
      </c>
      <c r="K26" s="30">
        <v>0</v>
      </c>
      <c r="L26" s="95">
        <v>0</v>
      </c>
      <c r="M26" s="95">
        <v>9.6872129999999999</v>
      </c>
      <c r="N26" s="95">
        <v>0</v>
      </c>
      <c r="O26" s="95">
        <v>0</v>
      </c>
      <c r="P26" s="30">
        <v>9.6872129999999999</v>
      </c>
      <c r="Q26" s="95">
        <v>0</v>
      </c>
      <c r="R26" s="95">
        <v>0</v>
      </c>
      <c r="S26" s="95">
        <v>0</v>
      </c>
      <c r="T26" s="95">
        <v>-0.46090294999999998</v>
      </c>
      <c r="U26" s="30">
        <v>-0.46090294999999998</v>
      </c>
      <c r="V26" s="95">
        <v>0</v>
      </c>
      <c r="W26" s="95">
        <v>0</v>
      </c>
      <c r="X26" s="95">
        <v>0</v>
      </c>
      <c r="Y26" s="95">
        <v>4.6131550300000006</v>
      </c>
      <c r="Z26" s="95">
        <v>4.6131550199999998</v>
      </c>
      <c r="AA26" s="95">
        <v>0</v>
      </c>
      <c r="AB26" s="30">
        <v>0</v>
      </c>
      <c r="AC26" s="25">
        <v>0.5</v>
      </c>
      <c r="AD26" s="95">
        <v>4.6131550250000002</v>
      </c>
      <c r="AE26" s="95">
        <v>4.6131550250000002</v>
      </c>
      <c r="AF26" s="113" t="s">
        <v>45</v>
      </c>
    </row>
    <row r="27" spans="1:32">
      <c r="A27" s="20" t="s">
        <v>46</v>
      </c>
      <c r="B27" s="21" t="s">
        <v>43</v>
      </c>
      <c r="C27" s="38" t="s">
        <v>85</v>
      </c>
      <c r="D27" s="27">
        <v>1.3146395800000001</v>
      </c>
      <c r="E27" s="114">
        <v>0</v>
      </c>
      <c r="F27" s="30">
        <v>0</v>
      </c>
      <c r="G27" s="23">
        <v>0</v>
      </c>
      <c r="H27" s="23">
        <v>0</v>
      </c>
      <c r="I27" s="23">
        <v>0</v>
      </c>
      <c r="J27" s="23">
        <v>0</v>
      </c>
      <c r="K27" s="30">
        <v>0</v>
      </c>
      <c r="L27" s="95">
        <v>0</v>
      </c>
      <c r="M27" s="95">
        <v>0</v>
      </c>
      <c r="N27" s="95">
        <v>0</v>
      </c>
      <c r="O27" s="95">
        <v>0.11620437000000002</v>
      </c>
      <c r="P27" s="30">
        <v>0.11620437000000002</v>
      </c>
      <c r="Q27" s="95">
        <v>0.14001859999999997</v>
      </c>
      <c r="R27" s="95">
        <v>0.49844507999999998</v>
      </c>
      <c r="S27" s="95">
        <v>0.55796486999999995</v>
      </c>
      <c r="T27" s="95">
        <v>2.00666E-3</v>
      </c>
      <c r="U27" s="30">
        <v>1.1984352099999998</v>
      </c>
      <c r="V27" s="95">
        <v>0</v>
      </c>
      <c r="W27" s="95">
        <v>0</v>
      </c>
      <c r="X27" s="95">
        <v>0</v>
      </c>
      <c r="Y27" s="95">
        <v>1.0707574300000002</v>
      </c>
      <c r="Z27" s="95">
        <v>0.24388214999999999</v>
      </c>
      <c r="AA27" s="95">
        <v>0</v>
      </c>
      <c r="AB27" s="30">
        <v>0</v>
      </c>
      <c r="AC27" s="25">
        <v>0.18551255698539063</v>
      </c>
      <c r="AD27" s="95">
        <v>0.24388215000000002</v>
      </c>
      <c r="AE27" s="95">
        <v>1.0707574300000002</v>
      </c>
      <c r="AF27" s="113" t="s">
        <v>48</v>
      </c>
    </row>
    <row r="28" spans="1:32" s="103" customFormat="1">
      <c r="A28" s="119" t="s">
        <v>58</v>
      </c>
      <c r="B28" s="99" t="s">
        <v>86</v>
      </c>
      <c r="C28" s="100" t="s">
        <v>87</v>
      </c>
      <c r="D28" s="115">
        <v>0</v>
      </c>
      <c r="E28" s="116">
        <v>0</v>
      </c>
      <c r="F28" s="101">
        <v>0</v>
      </c>
      <c r="G28" s="102">
        <v>0</v>
      </c>
      <c r="H28" s="102">
        <v>0</v>
      </c>
      <c r="I28" s="102">
        <v>0</v>
      </c>
      <c r="J28" s="102">
        <v>0</v>
      </c>
      <c r="K28" s="101">
        <v>0</v>
      </c>
      <c r="L28" s="97">
        <v>0</v>
      </c>
      <c r="M28" s="97">
        <v>0</v>
      </c>
      <c r="N28" s="97">
        <v>0</v>
      </c>
      <c r="O28" s="97">
        <v>0</v>
      </c>
      <c r="P28" s="101">
        <v>0</v>
      </c>
      <c r="Q28" s="97">
        <v>0</v>
      </c>
      <c r="R28" s="97">
        <v>0</v>
      </c>
      <c r="S28" s="97">
        <v>0</v>
      </c>
      <c r="T28" s="97">
        <v>0</v>
      </c>
      <c r="U28" s="101">
        <v>0</v>
      </c>
      <c r="V28" s="97">
        <v>0</v>
      </c>
      <c r="W28" s="97">
        <v>0</v>
      </c>
      <c r="X28" s="97">
        <v>0</v>
      </c>
      <c r="Y28" s="97">
        <v>0</v>
      </c>
      <c r="Z28" s="97">
        <v>0</v>
      </c>
      <c r="AA28" s="97">
        <v>0</v>
      </c>
      <c r="AB28" s="101">
        <v>0</v>
      </c>
      <c r="AC28" s="98">
        <v>0</v>
      </c>
      <c r="AD28" s="97">
        <v>0</v>
      </c>
      <c r="AE28" s="97">
        <v>0</v>
      </c>
      <c r="AF28" s="117" t="s">
        <v>54</v>
      </c>
    </row>
    <row r="29" spans="1:32">
      <c r="A29" s="37" t="s">
        <v>60</v>
      </c>
      <c r="B29" s="38" t="s">
        <v>88</v>
      </c>
      <c r="C29" s="38" t="s">
        <v>89</v>
      </c>
      <c r="D29" s="27">
        <v>0.70202252999999992</v>
      </c>
      <c r="E29" s="114">
        <v>0</v>
      </c>
      <c r="F29" s="30">
        <v>0</v>
      </c>
      <c r="G29" s="23">
        <v>0</v>
      </c>
      <c r="H29" s="23">
        <v>0</v>
      </c>
      <c r="I29" s="23">
        <v>0</v>
      </c>
      <c r="J29" s="23">
        <v>0</v>
      </c>
      <c r="K29" s="30">
        <v>0</v>
      </c>
      <c r="L29" s="95">
        <v>0</v>
      </c>
      <c r="M29" s="95">
        <v>2.9839319999999999E-2</v>
      </c>
      <c r="N29" s="95">
        <v>5.0667759999999999E-2</v>
      </c>
      <c r="O29" s="95">
        <v>0</v>
      </c>
      <c r="P29" s="30">
        <v>8.0507080000000009E-2</v>
      </c>
      <c r="Q29" s="95">
        <v>0.10465242</v>
      </c>
      <c r="R29" s="95">
        <v>6.1573530000000001E-2</v>
      </c>
      <c r="S29" s="95">
        <v>0.44402522999999994</v>
      </c>
      <c r="T29" s="95">
        <v>1.126427E-2</v>
      </c>
      <c r="U29" s="30">
        <v>0.62151544999999997</v>
      </c>
      <c r="V29" s="95">
        <v>0</v>
      </c>
      <c r="W29" s="95">
        <v>0</v>
      </c>
      <c r="X29" s="95">
        <v>0</v>
      </c>
      <c r="Y29" s="95">
        <v>0.69899557999999995</v>
      </c>
      <c r="Z29" s="95">
        <v>3.0269499999999996E-3</v>
      </c>
      <c r="AA29" s="95">
        <v>0</v>
      </c>
      <c r="AB29" s="30">
        <v>0</v>
      </c>
      <c r="AC29" s="25">
        <v>4.3304272734499983E-3</v>
      </c>
      <c r="AD29" s="95">
        <v>3.0400575104883691E-3</v>
      </c>
      <c r="AE29" s="95">
        <v>0.69898247248951162</v>
      </c>
      <c r="AF29" s="113" t="s">
        <v>50</v>
      </c>
    </row>
    <row r="30" spans="1:32">
      <c r="A30" s="37" t="s">
        <v>60</v>
      </c>
      <c r="B30" s="21" t="s">
        <v>43</v>
      </c>
      <c r="C30" s="38" t="s">
        <v>90</v>
      </c>
      <c r="D30" s="115">
        <v>0</v>
      </c>
      <c r="E30" s="116">
        <v>0</v>
      </c>
      <c r="F30" s="101">
        <v>0</v>
      </c>
      <c r="G30" s="102">
        <v>0</v>
      </c>
      <c r="H30" s="102">
        <v>0</v>
      </c>
      <c r="I30" s="102">
        <v>0</v>
      </c>
      <c r="J30" s="102">
        <v>0</v>
      </c>
      <c r="K30" s="101">
        <v>0</v>
      </c>
      <c r="L30" s="97">
        <v>0</v>
      </c>
      <c r="M30" s="97">
        <v>0</v>
      </c>
      <c r="N30" s="97">
        <v>0</v>
      </c>
      <c r="O30" s="97">
        <v>0</v>
      </c>
      <c r="P30" s="101">
        <v>0</v>
      </c>
      <c r="Q30" s="97">
        <v>0</v>
      </c>
      <c r="R30" s="97">
        <v>0</v>
      </c>
      <c r="S30" s="97">
        <v>0</v>
      </c>
      <c r="T30" s="97">
        <v>0</v>
      </c>
      <c r="U30" s="101">
        <v>0</v>
      </c>
      <c r="V30" s="97">
        <v>0</v>
      </c>
      <c r="W30" s="97">
        <v>0</v>
      </c>
      <c r="X30" s="97">
        <v>0</v>
      </c>
      <c r="Y30" s="97">
        <v>0</v>
      </c>
      <c r="Z30" s="97">
        <v>0</v>
      </c>
      <c r="AA30" s="97">
        <v>0</v>
      </c>
      <c r="AB30" s="101">
        <v>0</v>
      </c>
      <c r="AC30" s="98">
        <v>0</v>
      </c>
      <c r="AD30" s="97">
        <v>0</v>
      </c>
      <c r="AE30" s="97">
        <v>0</v>
      </c>
      <c r="AF30" s="117" t="s">
        <v>50</v>
      </c>
    </row>
    <row r="31" spans="1:32">
      <c r="A31" s="37" t="s">
        <v>60</v>
      </c>
      <c r="B31" s="21" t="s">
        <v>43</v>
      </c>
      <c r="C31" s="38" t="s">
        <v>91</v>
      </c>
      <c r="D31" s="115">
        <v>0</v>
      </c>
      <c r="E31" s="116">
        <v>0</v>
      </c>
      <c r="F31" s="101">
        <v>0</v>
      </c>
      <c r="G31" s="102">
        <v>0</v>
      </c>
      <c r="H31" s="102">
        <v>0</v>
      </c>
      <c r="I31" s="102">
        <v>0</v>
      </c>
      <c r="J31" s="102">
        <v>0</v>
      </c>
      <c r="K31" s="101">
        <v>0</v>
      </c>
      <c r="L31" s="97">
        <v>0</v>
      </c>
      <c r="M31" s="97">
        <v>0</v>
      </c>
      <c r="N31" s="97">
        <v>0</v>
      </c>
      <c r="O31" s="97">
        <v>0</v>
      </c>
      <c r="P31" s="101">
        <v>0</v>
      </c>
      <c r="Q31" s="97">
        <v>0</v>
      </c>
      <c r="R31" s="97">
        <v>0</v>
      </c>
      <c r="S31" s="97">
        <v>0</v>
      </c>
      <c r="T31" s="97">
        <v>0</v>
      </c>
      <c r="U31" s="101">
        <v>0</v>
      </c>
      <c r="V31" s="97">
        <v>0</v>
      </c>
      <c r="W31" s="97">
        <v>0</v>
      </c>
      <c r="X31" s="97">
        <v>0</v>
      </c>
      <c r="Y31" s="97">
        <v>0</v>
      </c>
      <c r="Z31" s="97">
        <v>0</v>
      </c>
      <c r="AA31" s="97">
        <v>0</v>
      </c>
      <c r="AB31" s="101">
        <v>0</v>
      </c>
      <c r="AC31" s="98">
        <v>0</v>
      </c>
      <c r="AD31" s="97">
        <v>0</v>
      </c>
      <c r="AE31" s="97">
        <v>0</v>
      </c>
      <c r="AF31" s="117" t="s">
        <v>50</v>
      </c>
    </row>
    <row r="32" spans="1:32">
      <c r="A32" s="37" t="s">
        <v>60</v>
      </c>
      <c r="B32" s="21" t="s">
        <v>43</v>
      </c>
      <c r="C32" s="44" t="s">
        <v>92</v>
      </c>
      <c r="D32" s="27">
        <v>1.0586004037599999</v>
      </c>
      <c r="E32" s="114">
        <v>0</v>
      </c>
      <c r="F32" s="30">
        <v>0</v>
      </c>
      <c r="G32" s="23">
        <v>0</v>
      </c>
      <c r="H32" s="23">
        <v>0</v>
      </c>
      <c r="I32" s="23">
        <v>0</v>
      </c>
      <c r="J32" s="23">
        <v>0</v>
      </c>
      <c r="K32" s="30">
        <v>0</v>
      </c>
      <c r="L32" s="95">
        <v>0</v>
      </c>
      <c r="M32" s="95">
        <v>0</v>
      </c>
      <c r="N32" s="95">
        <v>0</v>
      </c>
      <c r="O32" s="95">
        <v>0</v>
      </c>
      <c r="P32" s="30">
        <v>0</v>
      </c>
      <c r="Q32" s="95">
        <v>2.461377E-2</v>
      </c>
      <c r="R32" s="95">
        <v>0.40341157375999992</v>
      </c>
      <c r="S32" s="95">
        <v>0.63057506000000008</v>
      </c>
      <c r="T32" s="95">
        <v>0</v>
      </c>
      <c r="U32" s="30">
        <v>1.0586004037600001</v>
      </c>
      <c r="V32" s="95">
        <v>0</v>
      </c>
      <c r="W32" s="95">
        <v>0</v>
      </c>
      <c r="X32" s="95">
        <v>0</v>
      </c>
      <c r="Y32" s="95">
        <v>1.0586004037599999</v>
      </c>
      <c r="Z32" s="95">
        <v>0</v>
      </c>
      <c r="AA32" s="95">
        <v>0</v>
      </c>
      <c r="AB32" s="30">
        <v>0</v>
      </c>
      <c r="AC32" s="25">
        <v>0</v>
      </c>
      <c r="AD32" s="95">
        <v>0</v>
      </c>
      <c r="AE32" s="95">
        <v>1.0586004037599999</v>
      </c>
      <c r="AF32" s="113" t="s">
        <v>50</v>
      </c>
    </row>
    <row r="33" spans="1:32">
      <c r="A33" s="37" t="s">
        <v>60</v>
      </c>
      <c r="B33" s="21" t="s">
        <v>43</v>
      </c>
      <c r="C33" s="44" t="s">
        <v>93</v>
      </c>
      <c r="D33" s="27">
        <v>0.79091476999999999</v>
      </c>
      <c r="E33" s="114">
        <v>0</v>
      </c>
      <c r="F33" s="30">
        <v>0</v>
      </c>
      <c r="G33" s="23">
        <v>0</v>
      </c>
      <c r="H33" s="23">
        <v>0</v>
      </c>
      <c r="I33" s="23">
        <v>0</v>
      </c>
      <c r="J33" s="23">
        <v>0</v>
      </c>
      <c r="K33" s="30">
        <v>0</v>
      </c>
      <c r="L33" s="95">
        <v>0</v>
      </c>
      <c r="M33" s="95">
        <v>1.2934129999999999E-2</v>
      </c>
      <c r="N33" s="95">
        <v>5.5102280000000003E-2</v>
      </c>
      <c r="O33" s="95">
        <v>0.12732886999999998</v>
      </c>
      <c r="P33" s="30">
        <v>0.19536528</v>
      </c>
      <c r="Q33" s="95">
        <v>8.2756750000000032E-2</v>
      </c>
      <c r="R33" s="95">
        <v>8.6699880000000007E-2</v>
      </c>
      <c r="S33" s="95">
        <v>0.42609285999999996</v>
      </c>
      <c r="T33" s="95">
        <v>0</v>
      </c>
      <c r="U33" s="30">
        <v>0.59554949000000001</v>
      </c>
      <c r="V33" s="95">
        <v>0</v>
      </c>
      <c r="W33" s="95">
        <v>0</v>
      </c>
      <c r="X33" s="95">
        <v>0</v>
      </c>
      <c r="Y33" s="95">
        <v>0.79091476999999999</v>
      </c>
      <c r="Z33" s="95">
        <v>0</v>
      </c>
      <c r="AA33" s="95">
        <v>0</v>
      </c>
      <c r="AB33" s="30">
        <v>0</v>
      </c>
      <c r="AC33" s="25">
        <v>0</v>
      </c>
      <c r="AD33" s="95">
        <v>0</v>
      </c>
      <c r="AE33" s="95">
        <v>0.79091476999999999</v>
      </c>
      <c r="AF33" s="113" t="s">
        <v>50</v>
      </c>
    </row>
    <row r="34" spans="1:32">
      <c r="A34" s="37" t="s">
        <v>62</v>
      </c>
      <c r="B34" s="21" t="s">
        <v>43</v>
      </c>
      <c r="C34" s="38" t="s">
        <v>94</v>
      </c>
      <c r="D34" s="27">
        <v>0.74009499999999995</v>
      </c>
      <c r="E34" s="114">
        <v>0</v>
      </c>
      <c r="F34" s="30">
        <v>0</v>
      </c>
      <c r="G34" s="23">
        <v>0</v>
      </c>
      <c r="H34" s="23">
        <v>0</v>
      </c>
      <c r="I34" s="23">
        <v>0</v>
      </c>
      <c r="J34" s="23">
        <v>0</v>
      </c>
      <c r="K34" s="30">
        <v>0</v>
      </c>
      <c r="L34" s="95">
        <v>0</v>
      </c>
      <c r="M34" s="95">
        <v>0.6</v>
      </c>
      <c r="N34" s="95">
        <v>0</v>
      </c>
      <c r="O34" s="95">
        <v>0</v>
      </c>
      <c r="P34" s="30">
        <v>0.6</v>
      </c>
      <c r="Q34" s="95">
        <v>0</v>
      </c>
      <c r="R34" s="95">
        <v>0</v>
      </c>
      <c r="S34" s="95">
        <v>0</v>
      </c>
      <c r="T34" s="95">
        <v>5.6068880000000001E-2</v>
      </c>
      <c r="U34" s="30">
        <v>5.6068880000000001E-2</v>
      </c>
      <c r="V34" s="95">
        <v>0</v>
      </c>
      <c r="W34" s="95">
        <v>9.9681199999999987E-3</v>
      </c>
      <c r="X34" s="36">
        <v>7.4058880000000007E-2</v>
      </c>
      <c r="Y34" s="36">
        <v>0.67004750000000002</v>
      </c>
      <c r="Z34" s="36">
        <v>7.0047499999999999E-2</v>
      </c>
      <c r="AA34" s="36">
        <v>0</v>
      </c>
      <c r="AB34" s="134">
        <v>8.4027000000000004E-2</v>
      </c>
      <c r="AC34" s="133">
        <v>3.7879528979387782E-2</v>
      </c>
      <c r="AD34" s="36">
        <v>7.0047499999999999E-2</v>
      </c>
      <c r="AE34" s="36">
        <v>0.67004750000000002</v>
      </c>
      <c r="AF34" s="113" t="s">
        <v>48</v>
      </c>
    </row>
    <row r="35" spans="1:32">
      <c r="A35" s="37" t="s">
        <v>62</v>
      </c>
      <c r="B35" s="21" t="s">
        <v>55</v>
      </c>
      <c r="C35" s="38" t="s">
        <v>95</v>
      </c>
      <c r="D35" s="104">
        <v>0.83683582000000012</v>
      </c>
      <c r="E35" s="114">
        <v>0</v>
      </c>
      <c r="F35" s="30">
        <v>0</v>
      </c>
      <c r="G35" s="23">
        <v>0</v>
      </c>
      <c r="H35" s="23">
        <v>0</v>
      </c>
      <c r="I35" s="23">
        <v>0</v>
      </c>
      <c r="J35" s="23">
        <v>0</v>
      </c>
      <c r="K35" s="30">
        <v>0</v>
      </c>
      <c r="L35" s="95">
        <v>0</v>
      </c>
      <c r="M35" s="95">
        <v>0</v>
      </c>
      <c r="N35" s="95">
        <v>0</v>
      </c>
      <c r="O35" s="95">
        <v>0</v>
      </c>
      <c r="P35" s="30">
        <v>0</v>
      </c>
      <c r="Q35" s="95">
        <v>4.7880000000000004E-4</v>
      </c>
      <c r="R35" s="95">
        <v>9.1440320000000005E-2</v>
      </c>
      <c r="S35" s="95">
        <v>0.26316095999999994</v>
      </c>
      <c r="T35" s="95">
        <v>0.20475573999999999</v>
      </c>
      <c r="U35" s="30">
        <v>0.55983581999999998</v>
      </c>
      <c r="V35" s="95">
        <v>0.25</v>
      </c>
      <c r="W35" s="95">
        <v>0</v>
      </c>
      <c r="X35" s="95">
        <v>0</v>
      </c>
      <c r="Y35" s="95">
        <v>0.40491791000000005</v>
      </c>
      <c r="Z35" s="95">
        <v>0.40491791000000005</v>
      </c>
      <c r="AA35" s="36">
        <v>2.7E-2</v>
      </c>
      <c r="AB35" s="134">
        <v>0.27700000000000002</v>
      </c>
      <c r="AC35" s="25">
        <v>0.5</v>
      </c>
      <c r="AD35" s="95">
        <v>0.41890967000000007</v>
      </c>
      <c r="AE35" s="36">
        <v>0.41792615</v>
      </c>
      <c r="AF35" s="113" t="s">
        <v>45</v>
      </c>
    </row>
    <row r="36" spans="1:32">
      <c r="A36" s="37" t="s">
        <v>96</v>
      </c>
      <c r="B36" s="120" t="s">
        <v>86</v>
      </c>
      <c r="C36" s="38" t="s">
        <v>97</v>
      </c>
      <c r="D36" s="104">
        <v>4.9684932999999996</v>
      </c>
      <c r="E36" s="114">
        <v>0</v>
      </c>
      <c r="F36" s="30">
        <v>0</v>
      </c>
      <c r="G36" s="23">
        <v>0</v>
      </c>
      <c r="H36" s="23">
        <v>0</v>
      </c>
      <c r="I36" s="23">
        <v>0</v>
      </c>
      <c r="J36" s="23">
        <v>0</v>
      </c>
      <c r="K36" s="30">
        <v>0</v>
      </c>
      <c r="L36" s="95">
        <v>0</v>
      </c>
      <c r="M36" s="95">
        <v>0.24699499999999999</v>
      </c>
      <c r="N36" s="95">
        <v>2.3127499999999999E-2</v>
      </c>
      <c r="O36" s="95">
        <v>0.25598124999999999</v>
      </c>
      <c r="P36" s="30">
        <v>0.52610374999999998</v>
      </c>
      <c r="Q36" s="95">
        <v>0.20817374999999999</v>
      </c>
      <c r="R36" s="95">
        <v>0.28673625000000003</v>
      </c>
      <c r="S36" s="95">
        <v>0.17054074999999999</v>
      </c>
      <c r="T36" s="95">
        <v>2.4659789600000002</v>
      </c>
      <c r="U36" s="30">
        <v>3.1314297099999999</v>
      </c>
      <c r="V36" s="95">
        <v>0</v>
      </c>
      <c r="W36" s="95">
        <v>0</v>
      </c>
      <c r="X36" s="36">
        <v>0</v>
      </c>
      <c r="Y36" s="36">
        <v>1.8287667399999998</v>
      </c>
      <c r="Z36" s="36">
        <v>1.82876672</v>
      </c>
      <c r="AA36" s="36">
        <v>1.3116304999999999</v>
      </c>
      <c r="AB36" s="134">
        <v>1.3116304999999999</v>
      </c>
      <c r="AC36" s="133">
        <v>0.50445570418219765</v>
      </c>
      <c r="AD36" s="36">
        <v>2.3601410800000004</v>
      </c>
      <c r="AE36" s="36">
        <v>2.6083522199999996</v>
      </c>
      <c r="AF36" s="113" t="s">
        <v>45</v>
      </c>
    </row>
    <row r="37" spans="1:32" s="103" customFormat="1">
      <c r="A37" s="119" t="s">
        <v>62</v>
      </c>
      <c r="B37" s="99" t="s">
        <v>43</v>
      </c>
      <c r="C37" s="100" t="s">
        <v>98</v>
      </c>
      <c r="D37" s="115">
        <v>0</v>
      </c>
      <c r="E37" s="116">
        <v>0</v>
      </c>
      <c r="F37" s="101">
        <v>0</v>
      </c>
      <c r="G37" s="102">
        <v>0</v>
      </c>
      <c r="H37" s="102">
        <v>0</v>
      </c>
      <c r="I37" s="102">
        <v>0</v>
      </c>
      <c r="J37" s="102">
        <v>0</v>
      </c>
      <c r="K37" s="101">
        <v>0</v>
      </c>
      <c r="L37" s="97">
        <v>0</v>
      </c>
      <c r="M37" s="97">
        <v>0</v>
      </c>
      <c r="N37" s="97">
        <v>0</v>
      </c>
      <c r="O37" s="97">
        <v>0</v>
      </c>
      <c r="P37" s="101">
        <v>0</v>
      </c>
      <c r="Q37" s="97">
        <v>0</v>
      </c>
      <c r="R37" s="97">
        <v>0</v>
      </c>
      <c r="S37" s="97">
        <v>0</v>
      </c>
      <c r="T37" s="97">
        <v>0</v>
      </c>
      <c r="U37" s="101">
        <v>0</v>
      </c>
      <c r="V37" s="97">
        <v>0</v>
      </c>
      <c r="W37" s="97">
        <v>0</v>
      </c>
      <c r="X37" s="97">
        <v>0</v>
      </c>
      <c r="Y37" s="97">
        <v>0</v>
      </c>
      <c r="Z37" s="97">
        <v>0</v>
      </c>
      <c r="AA37" s="97">
        <v>0</v>
      </c>
      <c r="AB37" s="101">
        <v>0</v>
      </c>
      <c r="AC37" s="98">
        <v>0</v>
      </c>
      <c r="AD37" s="97">
        <v>0</v>
      </c>
      <c r="AE37" s="97">
        <v>0</v>
      </c>
      <c r="AF37" s="117" t="s">
        <v>45</v>
      </c>
    </row>
    <row r="38" spans="1:32" s="103" customFormat="1">
      <c r="A38" s="119" t="s">
        <v>71</v>
      </c>
      <c r="B38" s="99" t="s">
        <v>43</v>
      </c>
      <c r="C38" s="100" t="s">
        <v>99</v>
      </c>
      <c r="D38" s="115">
        <v>0</v>
      </c>
      <c r="E38" s="116">
        <v>0</v>
      </c>
      <c r="F38" s="101">
        <v>0</v>
      </c>
      <c r="G38" s="102">
        <v>0</v>
      </c>
      <c r="H38" s="102">
        <v>0</v>
      </c>
      <c r="I38" s="102">
        <v>0</v>
      </c>
      <c r="J38" s="102">
        <v>0</v>
      </c>
      <c r="K38" s="101">
        <v>0</v>
      </c>
      <c r="L38" s="97">
        <v>0</v>
      </c>
      <c r="M38" s="97">
        <v>0</v>
      </c>
      <c r="N38" s="97">
        <v>0</v>
      </c>
      <c r="O38" s="97">
        <v>0</v>
      </c>
      <c r="P38" s="101">
        <v>0</v>
      </c>
      <c r="Q38" s="97">
        <v>0</v>
      </c>
      <c r="R38" s="97">
        <v>0</v>
      </c>
      <c r="S38" s="97">
        <v>0</v>
      </c>
      <c r="T38" s="97">
        <v>0</v>
      </c>
      <c r="U38" s="101">
        <v>0</v>
      </c>
      <c r="V38" s="97">
        <v>0</v>
      </c>
      <c r="W38" s="97">
        <v>0</v>
      </c>
      <c r="X38" s="97">
        <v>0</v>
      </c>
      <c r="Y38" s="97">
        <v>0</v>
      </c>
      <c r="Z38" s="97">
        <v>0</v>
      </c>
      <c r="AA38" s="97">
        <v>0</v>
      </c>
      <c r="AB38" s="101">
        <v>0</v>
      </c>
      <c r="AC38" s="98">
        <v>0</v>
      </c>
      <c r="AD38" s="97">
        <v>0</v>
      </c>
      <c r="AE38" s="97">
        <v>0</v>
      </c>
      <c r="AF38" s="117" t="s">
        <v>50</v>
      </c>
    </row>
    <row r="39" spans="1:32">
      <c r="A39" s="37" t="s">
        <v>96</v>
      </c>
      <c r="B39" s="38" t="s">
        <v>86</v>
      </c>
      <c r="C39" s="38" t="s">
        <v>100</v>
      </c>
      <c r="D39" s="27">
        <v>1.2226730792000002</v>
      </c>
      <c r="E39" s="114">
        <v>0</v>
      </c>
      <c r="F39" s="30">
        <v>0</v>
      </c>
      <c r="G39" s="23">
        <v>0</v>
      </c>
      <c r="H39" s="23">
        <v>0</v>
      </c>
      <c r="I39" s="23">
        <v>0</v>
      </c>
      <c r="J39" s="23">
        <v>0</v>
      </c>
      <c r="K39" s="30">
        <v>0</v>
      </c>
      <c r="L39" s="95">
        <v>0</v>
      </c>
      <c r="M39" s="95">
        <v>0</v>
      </c>
      <c r="N39" s="95">
        <v>0</v>
      </c>
      <c r="O39" s="95">
        <v>0</v>
      </c>
      <c r="P39" s="30">
        <v>0</v>
      </c>
      <c r="Q39" s="95">
        <v>3.5300419999999999E-2</v>
      </c>
      <c r="R39" s="95">
        <v>0.58580893919999999</v>
      </c>
      <c r="S39" s="95">
        <v>0.60386582000000011</v>
      </c>
      <c r="T39" s="95">
        <v>-2.3021000000000001E-3</v>
      </c>
      <c r="U39" s="30">
        <v>1.2226730792</v>
      </c>
      <c r="V39" s="95">
        <v>0</v>
      </c>
      <c r="W39" s="95">
        <v>0</v>
      </c>
      <c r="X39" s="95">
        <v>0</v>
      </c>
      <c r="Y39" s="95">
        <v>1.2226730792000002</v>
      </c>
      <c r="Z39" s="95">
        <v>0</v>
      </c>
      <c r="AA39" s="95">
        <v>0</v>
      </c>
      <c r="AB39" s="30">
        <v>0</v>
      </c>
      <c r="AC39" s="25">
        <v>0</v>
      </c>
      <c r="AD39" s="95">
        <v>0</v>
      </c>
      <c r="AE39" s="95">
        <v>1.2226730792000002</v>
      </c>
      <c r="AF39" s="113" t="s">
        <v>50</v>
      </c>
    </row>
    <row r="40" spans="1:32">
      <c r="A40" s="45"/>
      <c r="B40" s="46"/>
      <c r="C40" s="47" t="s">
        <v>101</v>
      </c>
      <c r="D40" s="48">
        <v>137.49110558296002</v>
      </c>
      <c r="E40" s="48">
        <v>0</v>
      </c>
      <c r="F40" s="48">
        <v>62.006292880000004</v>
      </c>
      <c r="G40" s="48">
        <v>0.97004447999999999</v>
      </c>
      <c r="H40" s="48">
        <v>0.55946107999999994</v>
      </c>
      <c r="I40" s="48">
        <v>4.1859803699999993</v>
      </c>
      <c r="J40" s="48">
        <v>3.6884753700000039</v>
      </c>
      <c r="K40" s="48">
        <v>9.4039613000000024</v>
      </c>
      <c r="L40" s="48">
        <v>2.9695570400000002</v>
      </c>
      <c r="M40" s="48">
        <v>13.829393300000001</v>
      </c>
      <c r="N40" s="48">
        <v>5.7354853300000013</v>
      </c>
      <c r="O40" s="48">
        <v>7.120597140000001</v>
      </c>
      <c r="P40" s="48">
        <v>29.655032809999998</v>
      </c>
      <c r="Q40" s="48">
        <v>2.3893323800000004</v>
      </c>
      <c r="R40" s="48">
        <v>6.734042682960002</v>
      </c>
      <c r="S40" s="48">
        <v>8.1260916800000018</v>
      </c>
      <c r="T40" s="48">
        <v>4.7650965400000009</v>
      </c>
      <c r="U40" s="48">
        <v>22.014563282959998</v>
      </c>
      <c r="V40" s="121">
        <v>7.6827627699999992</v>
      </c>
      <c r="W40" s="121">
        <v>1.7340811500000002</v>
      </c>
      <c r="X40" s="121">
        <v>0.75815633999999998</v>
      </c>
      <c r="Y40" s="48">
        <v>69.110646932960009</v>
      </c>
      <c r="Z40" s="121">
        <v>64.144202719999996</v>
      </c>
      <c r="AA40" s="48">
        <v>3.8180035799999996</v>
      </c>
      <c r="AB40" s="121">
        <v>13.99300384</v>
      </c>
      <c r="AC40" s="121"/>
      <c r="AD40" s="121">
        <v>67.05579964951049</v>
      </c>
      <c r="AE40" s="121">
        <v>70.435306003449526</v>
      </c>
      <c r="AF40" s="48"/>
    </row>
    <row r="41" spans="1:32">
      <c r="A41" s="45" t="s">
        <v>102</v>
      </c>
      <c r="B41" s="46" t="s">
        <v>102</v>
      </c>
      <c r="C41" s="47" t="s">
        <v>103</v>
      </c>
      <c r="D41" s="48">
        <v>0</v>
      </c>
      <c r="E41" s="49">
        <v>0</v>
      </c>
      <c r="F41" s="50">
        <v>0</v>
      </c>
      <c r="G41" s="50">
        <v>0</v>
      </c>
      <c r="H41" s="51">
        <v>0</v>
      </c>
      <c r="I41" s="51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/>
      <c r="AD41" s="48">
        <v>0</v>
      </c>
      <c r="AE41" s="48">
        <v>0</v>
      </c>
      <c r="AF41" s="48"/>
    </row>
    <row r="42" spans="1:32">
      <c r="A42" s="45" t="s">
        <v>102</v>
      </c>
      <c r="B42" s="46" t="s">
        <v>102</v>
      </c>
      <c r="C42" s="47" t="s">
        <v>104</v>
      </c>
      <c r="D42" s="48">
        <v>137.49110558296002</v>
      </c>
      <c r="E42" s="49">
        <v>0</v>
      </c>
      <c r="F42" s="50">
        <v>62.006292880000004</v>
      </c>
      <c r="G42" s="50">
        <v>0</v>
      </c>
      <c r="H42" s="51">
        <v>0</v>
      </c>
      <c r="I42" s="51">
        <v>0</v>
      </c>
      <c r="J42" s="48">
        <v>0</v>
      </c>
      <c r="K42" s="48">
        <v>9.4039613000000024</v>
      </c>
      <c r="L42" s="48">
        <v>0</v>
      </c>
      <c r="M42" s="52">
        <v>0</v>
      </c>
      <c r="N42" s="92">
        <v>0</v>
      </c>
      <c r="O42" s="48">
        <v>0</v>
      </c>
      <c r="P42" s="48">
        <v>29.655032809999998</v>
      </c>
      <c r="Q42" s="48">
        <v>0</v>
      </c>
      <c r="R42" s="48">
        <v>0</v>
      </c>
      <c r="S42" s="48">
        <v>0</v>
      </c>
      <c r="T42" s="48">
        <v>0</v>
      </c>
      <c r="U42" s="48">
        <v>22.014563282959998</v>
      </c>
      <c r="V42" s="48">
        <v>7.6827627699999992</v>
      </c>
      <c r="W42" s="48">
        <v>1.7340811500000002</v>
      </c>
      <c r="X42" s="48">
        <v>0.75815633999999998</v>
      </c>
      <c r="Y42" s="53">
        <v>0</v>
      </c>
      <c r="Z42" s="53">
        <v>0</v>
      </c>
      <c r="AA42" s="48">
        <v>3.8180035799999996</v>
      </c>
      <c r="AB42" s="48">
        <v>13.99300384</v>
      </c>
      <c r="AC42" s="48"/>
      <c r="AD42" s="48">
        <v>0</v>
      </c>
      <c r="AE42" s="48">
        <v>0</v>
      </c>
      <c r="AF42" s="48"/>
    </row>
    <row r="43" spans="1:32">
      <c r="A43" s="56"/>
      <c r="B43" s="57"/>
      <c r="C43" s="58"/>
      <c r="D43" s="59"/>
      <c r="E43" s="60"/>
      <c r="F43" s="61"/>
      <c r="G43" s="61"/>
      <c r="H43" s="62"/>
      <c r="I43" s="62"/>
      <c r="J43" s="59"/>
      <c r="K43" s="59"/>
      <c r="L43" s="59"/>
      <c r="M43" s="59"/>
      <c r="N43" s="68"/>
      <c r="O43" s="59"/>
      <c r="P43" s="59"/>
      <c r="Q43" s="59"/>
      <c r="R43" s="59"/>
      <c r="S43" s="59"/>
      <c r="U43" s="122"/>
      <c r="V43" s="123" t="s">
        <v>105</v>
      </c>
      <c r="W43" s="123"/>
      <c r="X43" s="123"/>
      <c r="Y43" s="124"/>
      <c r="Z43" s="124"/>
      <c r="AA43" s="123"/>
      <c r="AB43" s="123"/>
      <c r="AC43" s="123"/>
      <c r="AD43" s="123"/>
      <c r="AE43" s="123"/>
      <c r="AF43" s="123"/>
    </row>
    <row r="44" spans="1:32">
      <c r="A44" s="56"/>
      <c r="B44" s="57"/>
      <c r="C44" s="58"/>
      <c r="D44" s="59"/>
      <c r="E44" s="60"/>
      <c r="F44" s="61"/>
      <c r="G44" s="61"/>
      <c r="H44" s="62"/>
      <c r="I44" s="62"/>
      <c r="J44" s="59"/>
      <c r="K44" s="59"/>
      <c r="L44" s="59"/>
      <c r="M44" s="59"/>
      <c r="N44" s="68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</row>
    <row r="45" spans="1:32" s="69" customFormat="1">
      <c r="A45" s="56"/>
      <c r="B45" s="64"/>
      <c r="C45" s="65" t="s">
        <v>106</v>
      </c>
      <c r="D45" s="125">
        <v>54.073763199999995</v>
      </c>
      <c r="E45" s="59"/>
      <c r="F45" s="67"/>
      <c r="G45" s="67"/>
      <c r="H45" s="68"/>
      <c r="I45" s="68"/>
      <c r="J45" s="68"/>
      <c r="K45" s="68"/>
      <c r="L45" s="68"/>
      <c r="M45" s="68"/>
      <c r="N45" s="68"/>
      <c r="O45" s="68"/>
      <c r="P45" s="66"/>
      <c r="Q45" s="68"/>
      <c r="R45" s="68"/>
      <c r="S45" s="68"/>
      <c r="T45" s="68"/>
      <c r="U45" s="66"/>
      <c r="V45" s="66"/>
      <c r="W45" s="66"/>
      <c r="X45" s="66"/>
      <c r="AA45" s="66"/>
      <c r="AB45" s="66"/>
      <c r="AC45" s="68"/>
      <c r="AD45" s="68"/>
      <c r="AE45" s="68"/>
    </row>
    <row r="46" spans="1:32" s="69" customFormat="1">
      <c r="A46" s="56"/>
      <c r="B46" s="64"/>
      <c r="C46" s="65" t="s">
        <v>107</v>
      </c>
      <c r="D46" s="125">
        <v>26.941244530000002</v>
      </c>
      <c r="E46" s="59"/>
      <c r="F46" s="67"/>
      <c r="G46" s="67"/>
      <c r="H46" s="68"/>
      <c r="I46" s="68"/>
      <c r="J46" s="68"/>
      <c r="K46" s="68"/>
      <c r="L46" s="68"/>
      <c r="M46" s="68"/>
      <c r="N46" s="68"/>
      <c r="O46" s="68"/>
      <c r="P46" s="66"/>
      <c r="Q46" s="68"/>
      <c r="R46" s="68"/>
      <c r="S46" s="68"/>
      <c r="T46" s="68"/>
      <c r="U46" s="66"/>
      <c r="V46" s="66"/>
      <c r="W46" s="66"/>
      <c r="X46" s="66"/>
      <c r="Y46" s="68"/>
      <c r="Z46" s="68"/>
      <c r="AA46" s="66"/>
      <c r="AB46" s="66"/>
      <c r="AC46" s="68"/>
      <c r="AD46" s="68"/>
      <c r="AE46" s="68"/>
      <c r="AF46" s="70"/>
    </row>
    <row r="47" spans="1:32" s="69" customFormat="1">
      <c r="A47" s="56"/>
      <c r="B47" s="64"/>
      <c r="C47" s="71" t="s">
        <v>66</v>
      </c>
      <c r="D47" s="125">
        <v>2.3091149300000002</v>
      </c>
      <c r="E47" s="59"/>
      <c r="F47" s="67"/>
      <c r="G47" s="67"/>
      <c r="H47" s="68"/>
      <c r="I47" s="68"/>
      <c r="J47" s="68"/>
      <c r="K47" s="68"/>
      <c r="L47" s="68"/>
      <c r="M47" s="68"/>
      <c r="N47" s="93"/>
      <c r="O47" s="68"/>
      <c r="P47" s="66"/>
      <c r="Q47" s="68"/>
      <c r="R47" s="68"/>
      <c r="S47" s="68"/>
      <c r="T47" s="68"/>
      <c r="U47" s="66"/>
      <c r="V47" s="66"/>
      <c r="W47" s="66"/>
      <c r="X47" s="66"/>
      <c r="Y47" s="68"/>
      <c r="Z47" s="68"/>
      <c r="AA47" s="66"/>
      <c r="AB47" s="66"/>
      <c r="AC47" s="68"/>
      <c r="AD47" s="68"/>
      <c r="AE47" s="68"/>
    </row>
    <row r="48" spans="1:32" s="69" customFormat="1">
      <c r="A48" s="56"/>
      <c r="B48" s="64"/>
      <c r="C48" s="71" t="s">
        <v>108</v>
      </c>
      <c r="D48" s="125">
        <v>33.139495749999995</v>
      </c>
      <c r="E48" s="59"/>
      <c r="F48" s="67"/>
      <c r="G48" s="67"/>
      <c r="H48" s="68"/>
      <c r="I48" s="68"/>
      <c r="J48" s="68"/>
      <c r="K48" s="68"/>
      <c r="L48" s="68"/>
      <c r="M48" s="68"/>
      <c r="N48" s="93"/>
      <c r="O48" s="68"/>
      <c r="P48" s="66"/>
      <c r="Q48" s="68"/>
      <c r="R48" s="68"/>
      <c r="S48" s="68"/>
      <c r="T48" s="68"/>
      <c r="U48" s="66"/>
      <c r="V48" s="66"/>
      <c r="W48" s="66"/>
      <c r="X48" s="66"/>
      <c r="Y48" s="68"/>
      <c r="Z48" s="68"/>
      <c r="AA48" s="66"/>
      <c r="AB48" s="66"/>
      <c r="AC48" s="68"/>
      <c r="AE48" s="68"/>
    </row>
    <row r="49" spans="1:32" s="69" customFormat="1">
      <c r="A49" s="56"/>
      <c r="B49" s="64"/>
      <c r="C49" s="71" t="s">
        <v>50</v>
      </c>
      <c r="D49" s="126">
        <v>21.027487172960001</v>
      </c>
      <c r="E49" s="59"/>
      <c r="F49" s="67"/>
      <c r="G49" s="67"/>
      <c r="H49" s="68"/>
      <c r="I49" s="68"/>
      <c r="J49" s="68"/>
      <c r="K49" s="68"/>
      <c r="L49" s="68"/>
      <c r="M49" s="68"/>
      <c r="N49" s="93"/>
      <c r="O49" s="68"/>
      <c r="P49" s="66"/>
      <c r="Q49" s="68"/>
      <c r="R49" s="68"/>
      <c r="S49" s="68"/>
      <c r="T49" s="68"/>
      <c r="U49" s="66"/>
      <c r="V49" s="66"/>
      <c r="W49" s="66"/>
      <c r="X49" s="66"/>
      <c r="Y49" s="68"/>
      <c r="Z49" s="68"/>
      <c r="AA49" s="66"/>
      <c r="AB49" s="66"/>
      <c r="AC49" s="68"/>
      <c r="AD49" s="68"/>
      <c r="AE49" s="68"/>
      <c r="AF49" s="68"/>
    </row>
    <row r="50" spans="1:32">
      <c r="D50" s="110">
        <v>137.49110558295999</v>
      </c>
      <c r="N50" s="93"/>
    </row>
    <row r="51" spans="1:32">
      <c r="N51" s="93"/>
    </row>
    <row r="52" spans="1:32">
      <c r="N52" s="93"/>
    </row>
    <row r="53" spans="1:32">
      <c r="N53" s="93"/>
    </row>
    <row r="54" spans="1:32">
      <c r="N54" s="93"/>
    </row>
    <row r="55" spans="1:32">
      <c r="N55" s="93"/>
    </row>
    <row r="56" spans="1:32">
      <c r="N56" s="93"/>
    </row>
    <row r="57" spans="1:32">
      <c r="N57" s="93"/>
    </row>
    <row r="58" spans="1:32">
      <c r="N58" s="93"/>
    </row>
    <row r="59" spans="1:32">
      <c r="N59" s="93"/>
    </row>
    <row r="60" spans="1:32">
      <c r="N60" s="93"/>
    </row>
    <row r="61" spans="1:32">
      <c r="N61" s="93"/>
    </row>
    <row r="62" spans="1:32">
      <c r="N62" s="93"/>
    </row>
    <row r="63" spans="1:32">
      <c r="N63" s="93"/>
    </row>
    <row r="64" spans="1:32">
      <c r="N64" s="93">
        <v>69110646.932960004</v>
      </c>
    </row>
    <row r="65" spans="6:28">
      <c r="N65" s="93">
        <v>5.7354853300000013</v>
      </c>
    </row>
    <row r="66" spans="6:28">
      <c r="F66" s="74"/>
      <c r="G66" s="74"/>
      <c r="H66" s="74"/>
      <c r="I66" s="74"/>
      <c r="K66" s="75"/>
      <c r="N66" s="93">
        <v>-69110641.197474673</v>
      </c>
    </row>
    <row r="67" spans="6:28">
      <c r="G67" s="74"/>
      <c r="I67" s="74"/>
      <c r="N67" s="68"/>
    </row>
    <row r="68" spans="6:28">
      <c r="K68" s="75"/>
      <c r="N68" s="68"/>
    </row>
    <row r="69" spans="6:28">
      <c r="K69" s="75"/>
      <c r="N69" s="68"/>
      <c r="P69" s="74"/>
      <c r="U69" s="74"/>
      <c r="V69" s="74"/>
      <c r="W69" s="74"/>
      <c r="X69" s="74"/>
      <c r="AA69" s="74"/>
      <c r="AB69" s="74"/>
    </row>
    <row r="70" spans="6:28">
      <c r="K70" s="74"/>
      <c r="U70" s="74"/>
      <c r="V70" s="74"/>
      <c r="W70" s="74"/>
      <c r="X70" s="74"/>
      <c r="AA70" s="74"/>
      <c r="AB70" s="74"/>
    </row>
    <row r="71" spans="6:28">
      <c r="K71" s="74"/>
    </row>
    <row r="72" spans="6:28">
      <c r="K72" s="74"/>
      <c r="N72" s="74"/>
    </row>
    <row r="73" spans="6:28">
      <c r="K73" s="74"/>
      <c r="L73" s="74"/>
      <c r="M73" s="74"/>
      <c r="Y73" s="74"/>
      <c r="Z73" s="74"/>
    </row>
    <row r="74" spans="6:28">
      <c r="K74" s="74"/>
      <c r="N74" s="127">
        <v>16.53</v>
      </c>
    </row>
    <row r="75" spans="6:28">
      <c r="K75" s="74"/>
      <c r="N75" s="128">
        <v>5.7354853300000012E-6</v>
      </c>
    </row>
    <row r="76" spans="6:28">
      <c r="K76" s="74"/>
      <c r="L76" s="74"/>
      <c r="M76" s="74"/>
      <c r="N76" s="129">
        <v>16530000.000000002</v>
      </c>
      <c r="Y76" s="74"/>
      <c r="Z76" s="74"/>
    </row>
    <row r="77" spans="6:28">
      <c r="N77" s="129">
        <v>16529994.264514672</v>
      </c>
    </row>
    <row r="78" spans="6:28">
      <c r="N78" s="130"/>
    </row>
    <row r="80" spans="6:28">
      <c r="N80" s="131">
        <v>5.7354853300000013</v>
      </c>
    </row>
    <row r="82" spans="14:14">
      <c r="N82" s="129">
        <v>5.7354853300000013</v>
      </c>
    </row>
    <row r="83" spans="14:14">
      <c r="N83" s="74"/>
    </row>
    <row r="85" spans="14:14">
      <c r="N85" s="131">
        <v>5.7354853300000013</v>
      </c>
    </row>
    <row r="87" spans="14:14">
      <c r="N87" s="129"/>
    </row>
  </sheetData>
  <mergeCells count="2">
    <mergeCell ref="E3:W3"/>
    <mergeCell ref="AC3:AF3"/>
  </mergeCells>
  <pageMargins left="0.7" right="0.7" top="0.75" bottom="0.75" header="0.3" footer="0.3"/>
  <pageSetup paperSize="3" orientation="landscape" r:id="rId1"/>
  <colBreaks count="1" manualBreakCount="1">
    <brk id="15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A72F5-298B-4D48-BAE8-830B5FD39BF6}">
  <sheetPr>
    <tabColor rgb="FF00B050"/>
  </sheetPr>
  <dimension ref="A1:D59"/>
  <sheetViews>
    <sheetView topLeftCell="A42" workbookViewId="0">
      <selection activeCell="C3" sqref="C3:D3"/>
    </sheetView>
  </sheetViews>
  <sheetFormatPr defaultRowHeight="15"/>
  <cols>
    <col min="1" max="1" width="34.140625" customWidth="1"/>
    <col min="2" max="2" width="21.140625" bestFit="1" customWidth="1"/>
    <col min="3" max="3" width="28.28515625" bestFit="1" customWidth="1"/>
    <col min="4" max="4" width="51.5703125" customWidth="1"/>
  </cols>
  <sheetData>
    <row r="1" spans="1:4" hidden="1">
      <c r="A1" s="76" t="s">
        <v>109</v>
      </c>
      <c r="B1" s="77"/>
      <c r="C1" s="77"/>
      <c r="D1" s="77"/>
    </row>
    <row r="2" spans="1:4" hidden="1"/>
    <row r="3" spans="1:4">
      <c r="A3" s="78" t="s">
        <v>110</v>
      </c>
      <c r="B3" s="78" t="s">
        <v>111</v>
      </c>
      <c r="C3" s="78" t="s">
        <v>112</v>
      </c>
      <c r="D3" s="78" t="s">
        <v>113</v>
      </c>
    </row>
    <row r="4" spans="1:4">
      <c r="A4" t="s">
        <v>114</v>
      </c>
      <c r="B4" s="79">
        <f>B8/4</f>
        <v>149.25</v>
      </c>
      <c r="C4" s="79">
        <v>14.9</v>
      </c>
      <c r="D4" t="s">
        <v>115</v>
      </c>
    </row>
    <row r="5" spans="1:4">
      <c r="A5" t="s">
        <v>116</v>
      </c>
      <c r="B5" s="79">
        <v>149.25</v>
      </c>
      <c r="C5" s="79">
        <v>14.9</v>
      </c>
      <c r="D5" t="s">
        <v>115</v>
      </c>
    </row>
    <row r="6" spans="1:4">
      <c r="A6" t="s">
        <v>117</v>
      </c>
      <c r="B6" s="79">
        <v>149.25</v>
      </c>
      <c r="C6" s="79">
        <v>14.9</v>
      </c>
      <c r="D6" t="s">
        <v>118</v>
      </c>
    </row>
    <row r="7" spans="1:4">
      <c r="A7" t="s">
        <v>119</v>
      </c>
      <c r="B7" s="79">
        <v>149.25</v>
      </c>
      <c r="C7" s="79">
        <v>14.9</v>
      </c>
      <c r="D7" t="s">
        <v>118</v>
      </c>
    </row>
    <row r="8" spans="1:4">
      <c r="B8" s="79">
        <v>597</v>
      </c>
      <c r="C8" s="79">
        <f>SUM(C4:C7)</f>
        <v>59.6</v>
      </c>
      <c r="D8" t="s">
        <v>120</v>
      </c>
    </row>
    <row r="9" spans="1:4">
      <c r="B9" s="79"/>
      <c r="C9" s="79"/>
    </row>
    <row r="10" spans="1:4">
      <c r="A10" s="76" t="s">
        <v>121</v>
      </c>
      <c r="B10" s="80"/>
      <c r="C10" s="80"/>
      <c r="D10" s="77"/>
    </row>
    <row r="11" spans="1:4">
      <c r="B11" s="79"/>
      <c r="C11" s="79"/>
    </row>
    <row r="12" spans="1:4">
      <c r="A12" s="81" t="s">
        <v>110</v>
      </c>
      <c r="B12" s="81" t="s">
        <v>111</v>
      </c>
      <c r="C12" s="81" t="s">
        <v>112</v>
      </c>
      <c r="D12" s="81" t="s">
        <v>113</v>
      </c>
    </row>
    <row r="13" spans="1:4">
      <c r="A13" t="s">
        <v>114</v>
      </c>
      <c r="B13" s="79">
        <v>166.7</v>
      </c>
      <c r="C13" s="79">
        <v>16.399999999999999</v>
      </c>
      <c r="D13" t="s">
        <v>115</v>
      </c>
    </row>
    <row r="14" spans="1:4">
      <c r="A14" t="s">
        <v>116</v>
      </c>
      <c r="B14" s="79">
        <v>170.7</v>
      </c>
      <c r="C14" s="79">
        <v>16.7</v>
      </c>
      <c r="D14" t="s">
        <v>115</v>
      </c>
    </row>
    <row r="15" spans="1:4">
      <c r="A15" t="s">
        <v>117</v>
      </c>
      <c r="B15" s="79">
        <v>168.7</v>
      </c>
      <c r="C15" s="79">
        <v>16.600000000000001</v>
      </c>
      <c r="D15" t="s">
        <v>118</v>
      </c>
    </row>
    <row r="16" spans="1:4">
      <c r="A16" t="s">
        <v>119</v>
      </c>
      <c r="B16" s="79">
        <v>168.7</v>
      </c>
      <c r="C16" s="79">
        <v>16.600000000000001</v>
      </c>
      <c r="D16" t="s">
        <v>118</v>
      </c>
    </row>
    <row r="17" spans="1:4">
      <c r="B17" s="79">
        <f>SUM(B13:B16)</f>
        <v>674.8</v>
      </c>
      <c r="C17" s="79">
        <f>SUM(C13:C16)</f>
        <v>66.3</v>
      </c>
      <c r="D17" t="s">
        <v>120</v>
      </c>
    </row>
    <row r="18" spans="1:4">
      <c r="B18" s="79"/>
      <c r="C18" s="79"/>
    </row>
    <row r="19" spans="1:4">
      <c r="A19" s="76" t="s">
        <v>122</v>
      </c>
      <c r="B19" s="77"/>
      <c r="C19" s="77"/>
      <c r="D19" s="77"/>
    </row>
    <row r="21" spans="1:4">
      <c r="A21" s="81" t="s">
        <v>110</v>
      </c>
      <c r="B21" s="81" t="s">
        <v>111</v>
      </c>
      <c r="C21" s="81" t="s">
        <v>112</v>
      </c>
      <c r="D21" s="81" t="s">
        <v>113</v>
      </c>
    </row>
    <row r="22" spans="1:4">
      <c r="A22" t="s">
        <v>114</v>
      </c>
      <c r="B22" s="82">
        <v>168.5</v>
      </c>
      <c r="C22" s="82">
        <v>16.440000000000001</v>
      </c>
      <c r="D22" t="s">
        <v>115</v>
      </c>
    </row>
    <row r="23" spans="1:4">
      <c r="A23" t="s">
        <v>116</v>
      </c>
      <c r="B23" s="82">
        <v>171.9</v>
      </c>
      <c r="C23" s="82">
        <v>16.73</v>
      </c>
      <c r="D23" t="s">
        <v>115</v>
      </c>
    </row>
    <row r="24" spans="1:4">
      <c r="A24" t="s">
        <v>117</v>
      </c>
      <c r="B24" s="82">
        <v>174.3</v>
      </c>
      <c r="C24" s="82">
        <v>16.96</v>
      </c>
      <c r="D24" t="s">
        <v>123</v>
      </c>
    </row>
    <row r="25" spans="1:4">
      <c r="A25" t="s">
        <v>119</v>
      </c>
      <c r="B25" s="82">
        <v>176</v>
      </c>
      <c r="C25" s="82">
        <v>17.100000000000001</v>
      </c>
      <c r="D25" t="s">
        <v>123</v>
      </c>
    </row>
    <row r="26" spans="1:4">
      <c r="A26" t="s">
        <v>124</v>
      </c>
      <c r="B26" s="82">
        <v>50</v>
      </c>
      <c r="C26" s="82">
        <v>5</v>
      </c>
      <c r="D26" t="s">
        <v>125</v>
      </c>
    </row>
    <row r="27" spans="1:4">
      <c r="B27" s="79">
        <f>SUM(B22:B26)</f>
        <v>740.7</v>
      </c>
      <c r="C27" s="83">
        <f>SUM(C22:C26)</f>
        <v>72.23</v>
      </c>
      <c r="D27" t="s">
        <v>120</v>
      </c>
    </row>
    <row r="28" spans="1:4">
      <c r="A28" t="s">
        <v>126</v>
      </c>
      <c r="B28" s="79"/>
      <c r="C28" s="83"/>
    </row>
    <row r="29" spans="1:4">
      <c r="B29" s="79"/>
      <c r="C29" s="83"/>
    </row>
    <row r="30" spans="1:4">
      <c r="A30" s="76" t="s">
        <v>127</v>
      </c>
      <c r="B30" s="77"/>
      <c r="C30" s="77"/>
      <c r="D30" s="77"/>
    </row>
    <row r="31" spans="1:4">
      <c r="A31" s="81" t="s">
        <v>110</v>
      </c>
      <c r="B31" s="84" t="s">
        <v>128</v>
      </c>
      <c r="C31" s="84" t="s">
        <v>129</v>
      </c>
      <c r="D31" s="81" t="s">
        <v>113</v>
      </c>
    </row>
    <row r="32" spans="1:4">
      <c r="A32" t="s">
        <v>130</v>
      </c>
      <c r="B32" s="85">
        <v>175304085.45700008</v>
      </c>
      <c r="C32" s="85">
        <v>16700895.509700023</v>
      </c>
      <c r="D32" t="s">
        <v>131</v>
      </c>
    </row>
    <row r="33" spans="1:4">
      <c r="A33" t="s">
        <v>132</v>
      </c>
      <c r="B33" s="85">
        <v>177656315.79199994</v>
      </c>
      <c r="C33" s="85">
        <v>16964340.57670005</v>
      </c>
      <c r="D33" t="s">
        <v>131</v>
      </c>
    </row>
    <row r="34" spans="1:4">
      <c r="A34" t="s">
        <v>133</v>
      </c>
      <c r="B34" s="85">
        <v>194386318.54299977</v>
      </c>
      <c r="C34" s="85">
        <v>18638773.711300015</v>
      </c>
      <c r="D34" t="s">
        <v>131</v>
      </c>
    </row>
    <row r="35" spans="1:4">
      <c r="A35" t="s">
        <v>134</v>
      </c>
      <c r="B35" s="85">
        <v>203425557.26699984</v>
      </c>
      <c r="C35" s="85">
        <v>19561748.653699983</v>
      </c>
      <c r="D35" t="s">
        <v>131</v>
      </c>
    </row>
    <row r="36" spans="1:4">
      <c r="B36" s="85">
        <v>0</v>
      </c>
      <c r="C36" s="85">
        <v>0</v>
      </c>
    </row>
    <row r="37" spans="1:4">
      <c r="B37" s="85">
        <f>SUM(B32:B36)</f>
        <v>750772277.05899966</v>
      </c>
      <c r="C37" s="75">
        <f>SUM(C32:C36)</f>
        <v>71865758.451400071</v>
      </c>
      <c r="D37" t="s">
        <v>135</v>
      </c>
    </row>
    <row r="38" spans="1:4">
      <c r="B38" s="85"/>
      <c r="C38" s="85"/>
      <c r="D38" s="86"/>
    </row>
    <row r="39" spans="1:4">
      <c r="A39" s="76" t="s">
        <v>136</v>
      </c>
      <c r="B39" s="87"/>
      <c r="C39" s="87"/>
      <c r="D39" s="77"/>
    </row>
    <row r="40" spans="1:4">
      <c r="A40" s="81" t="s">
        <v>110</v>
      </c>
      <c r="B40" s="84" t="s">
        <v>128</v>
      </c>
      <c r="C40" s="84" t="s">
        <v>129</v>
      </c>
      <c r="D40" s="81"/>
    </row>
    <row r="41" spans="1:4">
      <c r="A41" t="s">
        <v>137</v>
      </c>
      <c r="B41" s="85">
        <v>175304085.45700008</v>
      </c>
      <c r="C41" s="85">
        <f>+B41*0.1</f>
        <v>17530408.54570001</v>
      </c>
      <c r="D41" t="s">
        <v>131</v>
      </c>
    </row>
    <row r="42" spans="1:4">
      <c r="A42" t="s">
        <v>138</v>
      </c>
      <c r="B42" s="85">
        <v>177656315.79199994</v>
      </c>
      <c r="C42" s="85">
        <f>+B42*0.1</f>
        <v>17765631.579199996</v>
      </c>
      <c r="D42" t="s">
        <v>131</v>
      </c>
    </row>
    <row r="43" spans="1:4">
      <c r="A43" t="s">
        <v>139</v>
      </c>
      <c r="B43" s="85">
        <v>194386318.54299977</v>
      </c>
      <c r="C43" s="85">
        <f>+B43*0.1</f>
        <v>19438631.854299977</v>
      </c>
      <c r="D43" t="s">
        <v>131</v>
      </c>
    </row>
    <row r="44" spans="1:4">
      <c r="A44" t="s">
        <v>140</v>
      </c>
      <c r="B44" s="132">
        <v>154445530</v>
      </c>
      <c r="C44" s="132">
        <f>+B44*0.1</f>
        <v>15444553</v>
      </c>
      <c r="D44" t="s">
        <v>131</v>
      </c>
    </row>
    <row r="45" spans="1:4">
      <c r="B45" s="132">
        <v>0</v>
      </c>
      <c r="C45" s="132">
        <v>0</v>
      </c>
    </row>
    <row r="46" spans="1:4">
      <c r="B46" s="132">
        <f>SUM(B41:B45)</f>
        <v>701792249.79199982</v>
      </c>
      <c r="C46" s="118">
        <f>SUM(C41:C45)</f>
        <v>70179224.979199976</v>
      </c>
    </row>
    <row r="47" spans="1:4">
      <c r="B47" s="90"/>
      <c r="C47" s="91"/>
      <c r="D47" s="86"/>
    </row>
    <row r="48" spans="1:4">
      <c r="A48" s="76" t="s">
        <v>141</v>
      </c>
      <c r="B48" s="77"/>
      <c r="C48" s="77"/>
      <c r="D48" s="77"/>
    </row>
    <row r="49" spans="1:4">
      <c r="A49" s="81" t="s">
        <v>110</v>
      </c>
      <c r="B49" s="84" t="s">
        <v>128</v>
      </c>
      <c r="C49" s="84" t="s">
        <v>129</v>
      </c>
      <c r="D49" s="81"/>
    </row>
    <row r="50" spans="1:4">
      <c r="A50" t="s">
        <v>142</v>
      </c>
      <c r="B50" s="85">
        <v>175304085.45700008</v>
      </c>
      <c r="C50" s="85">
        <f>+B50*0.1</f>
        <v>17530408.54570001</v>
      </c>
      <c r="D50" t="s">
        <v>131</v>
      </c>
    </row>
    <row r="51" spans="1:4">
      <c r="A51" t="s">
        <v>143</v>
      </c>
      <c r="B51" s="85">
        <v>177656315.79199994</v>
      </c>
      <c r="C51" s="85">
        <f>+B51*0.1</f>
        <v>17765631.579199996</v>
      </c>
      <c r="D51" t="s">
        <v>131</v>
      </c>
    </row>
    <row r="52" spans="1:4">
      <c r="A52" t="s">
        <v>144</v>
      </c>
      <c r="B52" s="85">
        <v>194386318.54299977</v>
      </c>
      <c r="C52" s="85">
        <f>+B52*0.1</f>
        <v>19438631.854299977</v>
      </c>
      <c r="D52" t="s">
        <v>131</v>
      </c>
    </row>
    <row r="53" spans="1:4">
      <c r="A53" t="s">
        <v>145</v>
      </c>
      <c r="B53" s="132">
        <v>154445530</v>
      </c>
      <c r="C53" s="132">
        <f>+B53*0.1</f>
        <v>15444553</v>
      </c>
      <c r="D53" t="s">
        <v>131</v>
      </c>
    </row>
    <row r="54" spans="1:4">
      <c r="B54" s="132">
        <v>0</v>
      </c>
      <c r="C54" s="132">
        <v>0</v>
      </c>
    </row>
    <row r="55" spans="1:4">
      <c r="B55" s="132">
        <f>SUM(B50:B54)</f>
        <v>701792249.79199982</v>
      </c>
      <c r="C55" s="118">
        <f>SUM(C50:C54)</f>
        <v>70179224.979199976</v>
      </c>
    </row>
    <row r="57" spans="1:4">
      <c r="A57" s="81" t="s">
        <v>146</v>
      </c>
    </row>
    <row r="58" spans="1:4">
      <c r="A58" s="81" t="s">
        <v>110</v>
      </c>
      <c r="B58" s="84" t="s">
        <v>128</v>
      </c>
      <c r="C58" s="84" t="s">
        <v>129</v>
      </c>
      <c r="D58" s="81"/>
    </row>
    <row r="59" spans="1:4">
      <c r="A59" t="s">
        <v>147</v>
      </c>
      <c r="B59" s="132">
        <v>704353063.79199982</v>
      </c>
      <c r="C59" s="132">
        <f>+B59*0.1</f>
        <v>70435306.379199982</v>
      </c>
      <c r="D59" t="s">
        <v>131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2C07-56D3-4ABB-BDC7-2FC60B2B0B10}">
  <sheetPr>
    <tabColor rgb="FF00B050"/>
  </sheetPr>
  <dimension ref="A1:AB75"/>
  <sheetViews>
    <sheetView topLeftCell="E4" workbookViewId="0">
      <selection activeCell="P20" sqref="P20"/>
    </sheetView>
  </sheetViews>
  <sheetFormatPr defaultRowHeight="15" outlineLevelCol="1"/>
  <cols>
    <col min="1" max="1" width="13.140625" customWidth="1"/>
    <col min="2" max="2" width="31.7109375" customWidth="1" outlineLevel="1"/>
    <col min="3" max="3" width="23.140625" customWidth="1" outlineLevel="1"/>
    <col min="4" max="4" width="43" customWidth="1"/>
    <col min="5" max="5" width="17" bestFit="1" customWidth="1"/>
    <col min="6" max="6" width="13.140625" customWidth="1"/>
    <col min="7" max="7" width="19.85546875" customWidth="1"/>
    <col min="8" max="8" width="21.28515625" customWidth="1"/>
    <col min="9" max="10" width="16" customWidth="1"/>
    <col min="11" max="11" width="17" customWidth="1"/>
    <col min="12" max="12" width="17.7109375" bestFit="1" customWidth="1"/>
    <col min="13" max="13" width="16.42578125" bestFit="1" customWidth="1"/>
    <col min="14" max="16" width="16.42578125" customWidth="1"/>
    <col min="17" max="18" width="15" bestFit="1" customWidth="1"/>
    <col min="19" max="19" width="16" bestFit="1" customWidth="1"/>
    <col min="20" max="22" width="15.28515625" bestFit="1" customWidth="1"/>
    <col min="23" max="23" width="14.85546875" customWidth="1"/>
    <col min="24" max="24" width="16.85546875" bestFit="1" customWidth="1"/>
    <col min="25" max="25" width="11.5703125" customWidth="1"/>
    <col min="26" max="26" width="16" bestFit="1" customWidth="1"/>
    <col min="27" max="27" width="17.7109375" bestFit="1" customWidth="1"/>
    <col min="28" max="28" width="17.42578125" bestFit="1" customWidth="1"/>
  </cols>
  <sheetData>
    <row r="1" spans="1:28">
      <c r="B1" s="1" t="s">
        <v>148</v>
      </c>
      <c r="C1" s="2"/>
      <c r="D1" s="3" t="s">
        <v>149</v>
      </c>
      <c r="E1" s="3" t="s">
        <v>102</v>
      </c>
      <c r="F1" s="4" t="s">
        <v>102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>
      <c r="B2" s="4" t="s">
        <v>150</v>
      </c>
      <c r="C2" s="2"/>
      <c r="E2" s="2"/>
      <c r="F2" s="2" t="s">
        <v>3</v>
      </c>
      <c r="G2" s="5"/>
      <c r="H2" s="6">
        <v>0.61080000000000001</v>
      </c>
      <c r="I2" s="6">
        <v>0.60160000000000002</v>
      </c>
      <c r="J2" s="6">
        <v>0.60160000000000002</v>
      </c>
      <c r="K2" s="7">
        <v>0.58960000000000001</v>
      </c>
      <c r="L2" s="7"/>
      <c r="M2" s="7">
        <v>0.56459999999999999</v>
      </c>
      <c r="N2" s="7"/>
      <c r="O2" s="7"/>
      <c r="P2" s="7"/>
      <c r="Q2" s="7">
        <v>0.56510000000000005</v>
      </c>
      <c r="R2" s="7">
        <v>0.55010000000000003</v>
      </c>
      <c r="S2" s="7"/>
      <c r="T2" s="7">
        <v>0.55010000000000003</v>
      </c>
      <c r="U2" s="7">
        <v>0.55010000000000003</v>
      </c>
      <c r="V2" s="7">
        <v>0.55010000000000003</v>
      </c>
      <c r="W2" s="7">
        <v>0.55010000000000003</v>
      </c>
      <c r="X2" s="7"/>
      <c r="Y2" s="8">
        <f>+AVERAGE(Q2,R2,W2)</f>
        <v>0.55510000000000004</v>
      </c>
      <c r="Z2" s="2"/>
      <c r="AA2" s="2"/>
      <c r="AB2" s="2"/>
    </row>
    <row r="3" spans="1:28" ht="15.75" thickBot="1">
      <c r="B3" s="4" t="s">
        <v>4</v>
      </c>
      <c r="C3" s="4" t="s">
        <v>151</v>
      </c>
      <c r="D3" s="2"/>
      <c r="E3" s="2"/>
      <c r="F3" s="135" t="s">
        <v>6</v>
      </c>
      <c r="G3" s="136"/>
      <c r="H3" s="136"/>
      <c r="I3" s="136"/>
      <c r="J3" s="136"/>
      <c r="K3" s="136"/>
      <c r="L3" s="136"/>
      <c r="M3" s="9"/>
      <c r="N3" s="10"/>
      <c r="O3" s="138" t="s">
        <v>7</v>
      </c>
      <c r="P3" s="138"/>
      <c r="Q3" s="139" t="s">
        <v>8</v>
      </c>
      <c r="R3" s="139"/>
      <c r="S3" s="139"/>
      <c r="T3" s="139"/>
      <c r="U3" s="139"/>
      <c r="V3" s="139"/>
      <c r="W3" s="139"/>
      <c r="X3" s="139"/>
      <c r="Y3" s="2"/>
      <c r="Z3" s="137" t="s">
        <v>9</v>
      </c>
      <c r="AA3" s="137"/>
      <c r="AB3" s="137"/>
    </row>
    <row r="4" spans="1:28" s="18" customFormat="1" ht="60.75" thickBot="1">
      <c r="A4" s="11" t="s">
        <v>152</v>
      </c>
      <c r="B4" s="12" t="s">
        <v>10</v>
      </c>
      <c r="C4" s="12" t="s">
        <v>11</v>
      </c>
      <c r="D4" s="12" t="s">
        <v>12</v>
      </c>
      <c r="E4" s="12" t="s">
        <v>13</v>
      </c>
      <c r="F4" s="13" t="s">
        <v>14</v>
      </c>
      <c r="G4" s="14" t="s">
        <v>15</v>
      </c>
      <c r="H4" s="15" t="s">
        <v>16</v>
      </c>
      <c r="I4" s="15" t="s">
        <v>17</v>
      </c>
      <c r="J4" s="15" t="s">
        <v>18</v>
      </c>
      <c r="K4" s="15" t="s">
        <v>19</v>
      </c>
      <c r="L4" s="14" t="s">
        <v>153</v>
      </c>
      <c r="M4" s="12" t="s">
        <v>21</v>
      </c>
      <c r="N4" s="12" t="s">
        <v>22</v>
      </c>
      <c r="O4" s="12" t="s">
        <v>34</v>
      </c>
      <c r="P4" s="12" t="s">
        <v>35</v>
      </c>
      <c r="Q4" s="12" t="s">
        <v>23</v>
      </c>
      <c r="R4" s="12" t="s">
        <v>24</v>
      </c>
      <c r="S4" s="12" t="s">
        <v>25</v>
      </c>
      <c r="T4" s="12" t="s">
        <v>26</v>
      </c>
      <c r="U4" s="12" t="s">
        <v>27</v>
      </c>
      <c r="V4" s="12" t="s">
        <v>28</v>
      </c>
      <c r="W4" s="12" t="s">
        <v>29</v>
      </c>
      <c r="X4" s="16" t="s">
        <v>30</v>
      </c>
      <c r="Y4" s="17" t="s">
        <v>38</v>
      </c>
      <c r="Z4" s="12" t="s">
        <v>39</v>
      </c>
      <c r="AA4" s="12" t="s">
        <v>40</v>
      </c>
      <c r="AB4" s="12" t="s">
        <v>41</v>
      </c>
    </row>
    <row r="5" spans="1:28" ht="30">
      <c r="A5" s="19" t="s">
        <v>154</v>
      </c>
      <c r="B5" s="20" t="s">
        <v>42</v>
      </c>
      <c r="C5" s="21" t="s">
        <v>43</v>
      </c>
      <c r="D5" s="21" t="s">
        <v>44</v>
      </c>
      <c r="E5" s="104">
        <v>3.54</v>
      </c>
      <c r="F5" s="22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106">
        <v>0</v>
      </c>
      <c r="M5" s="105">
        <v>0</v>
      </c>
      <c r="N5" s="105">
        <v>0.33077825999999999</v>
      </c>
      <c r="O5" s="105">
        <v>0.16538912</v>
      </c>
      <c r="P5" s="105">
        <v>0.16538914000000002</v>
      </c>
      <c r="Q5" s="105">
        <v>0.53544687000000002</v>
      </c>
      <c r="R5" s="105">
        <v>0.53544687000000002</v>
      </c>
      <c r="S5" s="24">
        <v>1.401672</v>
      </c>
      <c r="T5" s="105">
        <v>0.71277599999999997</v>
      </c>
      <c r="U5" s="105">
        <v>0.71277599999999997</v>
      </c>
      <c r="V5" s="105">
        <v>0.71277599999999997</v>
      </c>
      <c r="W5" s="105">
        <v>0</v>
      </c>
      <c r="X5" s="24">
        <v>2.138328</v>
      </c>
      <c r="Y5" s="107">
        <v>0.55510000000000004</v>
      </c>
      <c r="Z5" s="108">
        <v>1.9650540000000003</v>
      </c>
      <c r="AA5" s="33">
        <v>1.5749459999999997</v>
      </c>
      <c r="AB5" s="26" t="e">
        <f>+#REF!</f>
        <v>#REF!</v>
      </c>
    </row>
    <row r="6" spans="1:28" ht="30">
      <c r="A6" s="19" t="s">
        <v>155</v>
      </c>
      <c r="B6" s="20" t="s">
        <v>46</v>
      </c>
      <c r="C6" s="21" t="s">
        <v>43</v>
      </c>
      <c r="D6" s="21" t="s">
        <v>47</v>
      </c>
      <c r="E6" s="27">
        <v>1</v>
      </c>
      <c r="F6" s="28">
        <v>0</v>
      </c>
      <c r="G6" s="29">
        <v>0</v>
      </c>
      <c r="H6" s="23">
        <v>0</v>
      </c>
      <c r="I6" s="23">
        <v>2.8124E-2</v>
      </c>
      <c r="J6" s="23">
        <v>0</v>
      </c>
      <c r="K6" s="23">
        <v>2.0800600000000002E-2</v>
      </c>
      <c r="L6" s="30">
        <v>4.8924600000000006E-2</v>
      </c>
      <c r="M6" s="105">
        <v>6.5057999999999991E-3</v>
      </c>
      <c r="N6" s="105">
        <v>1.6299360000000006E-2</v>
      </c>
      <c r="O6" s="105">
        <v>3.5468940000000004E-2</v>
      </c>
      <c r="P6" s="105">
        <v>3.5469010000000002E-2</v>
      </c>
      <c r="Q6" s="105">
        <v>0.20063677820000003</v>
      </c>
      <c r="R6" s="105">
        <v>0.20063677820000003</v>
      </c>
      <c r="S6" s="24">
        <v>0.42407871640000006</v>
      </c>
      <c r="T6" s="105">
        <v>0.17592949786666667</v>
      </c>
      <c r="U6" s="105">
        <v>0.17592949786666667</v>
      </c>
      <c r="V6" s="105">
        <v>0.17592949786666667</v>
      </c>
      <c r="W6" s="105">
        <v>0</v>
      </c>
      <c r="X6" s="24">
        <v>0.52778849360000002</v>
      </c>
      <c r="Y6" s="107">
        <v>0.5</v>
      </c>
      <c r="Z6" s="108">
        <v>0.5</v>
      </c>
      <c r="AA6" s="33">
        <v>0.5</v>
      </c>
      <c r="AB6" s="31" t="e">
        <f>+#REF!</f>
        <v>#REF!</v>
      </c>
    </row>
    <row r="7" spans="1:28" ht="30">
      <c r="A7" s="19" t="s">
        <v>156</v>
      </c>
      <c r="B7" s="20" t="s">
        <v>46</v>
      </c>
      <c r="C7" s="21" t="s">
        <v>43</v>
      </c>
      <c r="D7" s="21" t="s">
        <v>49</v>
      </c>
      <c r="E7" s="27">
        <v>6.4020000000000001</v>
      </c>
      <c r="F7" s="28">
        <v>0</v>
      </c>
      <c r="G7" s="29">
        <v>0</v>
      </c>
      <c r="H7" s="23">
        <v>0</v>
      </c>
      <c r="I7" s="23">
        <v>0</v>
      </c>
      <c r="J7" s="23">
        <v>1.0874999999999999</v>
      </c>
      <c r="K7" s="23">
        <v>0.96740000000000004</v>
      </c>
      <c r="L7" s="30">
        <v>2.0548999999999999</v>
      </c>
      <c r="M7" s="105">
        <v>0.22500000000000001</v>
      </c>
      <c r="N7" s="105">
        <v>1.85625</v>
      </c>
      <c r="O7" s="105">
        <v>4.1361499999999998</v>
      </c>
      <c r="P7" s="105">
        <v>1.1641532182693481E-16</v>
      </c>
      <c r="Q7" s="105">
        <v>0.234375</v>
      </c>
      <c r="R7" s="105">
        <v>0.234375</v>
      </c>
      <c r="S7" s="24">
        <v>2.5499999999999998</v>
      </c>
      <c r="T7" s="105">
        <v>0.52001666666666668</v>
      </c>
      <c r="U7" s="105">
        <v>0.52001666666666668</v>
      </c>
      <c r="V7" s="105">
        <v>0.52001666666666668</v>
      </c>
      <c r="W7" s="105">
        <v>0</v>
      </c>
      <c r="X7" s="24">
        <v>1.5600499999999999</v>
      </c>
      <c r="Y7" s="107" t="s">
        <v>157</v>
      </c>
      <c r="Z7" s="108">
        <v>0</v>
      </c>
      <c r="AA7" s="33">
        <v>6.4020000000000001</v>
      </c>
      <c r="AB7" s="32" t="e">
        <f>+#REF!</f>
        <v>#REF!</v>
      </c>
    </row>
    <row r="8" spans="1:28" ht="30">
      <c r="A8" s="19" t="s">
        <v>158</v>
      </c>
      <c r="B8" s="20" t="s">
        <v>46</v>
      </c>
      <c r="C8" s="21" t="s">
        <v>43</v>
      </c>
      <c r="D8" s="21" t="s">
        <v>51</v>
      </c>
      <c r="E8" s="27">
        <v>8.6980000000000004</v>
      </c>
      <c r="F8" s="28">
        <v>0</v>
      </c>
      <c r="G8" s="29">
        <v>0</v>
      </c>
      <c r="H8" s="23">
        <v>0</v>
      </c>
      <c r="I8" s="23">
        <v>0</v>
      </c>
      <c r="J8" s="23">
        <v>0</v>
      </c>
      <c r="K8" s="23">
        <v>0</v>
      </c>
      <c r="L8" s="30">
        <v>0</v>
      </c>
      <c r="M8" s="105">
        <v>0</v>
      </c>
      <c r="N8" s="105">
        <v>0</v>
      </c>
      <c r="O8" s="105">
        <v>0</v>
      </c>
      <c r="P8" s="105">
        <v>0</v>
      </c>
      <c r="Q8" s="105">
        <v>1.4496666666666667</v>
      </c>
      <c r="R8" s="105">
        <v>1.4496666666666667</v>
      </c>
      <c r="S8" s="24">
        <v>2.8993333333333333</v>
      </c>
      <c r="T8" s="105">
        <v>1.9328888883333335</v>
      </c>
      <c r="U8" s="105">
        <v>1.9328888883333335</v>
      </c>
      <c r="V8" s="105">
        <v>1.9328888883333335</v>
      </c>
      <c r="W8" s="105">
        <v>0</v>
      </c>
      <c r="X8" s="24">
        <v>5.7986666649999998</v>
      </c>
      <c r="Y8" s="107">
        <v>0.5</v>
      </c>
      <c r="Z8" s="108">
        <v>4.3490000000000002</v>
      </c>
      <c r="AA8" s="33">
        <v>4.3490000000000002</v>
      </c>
      <c r="AB8" s="31" t="e">
        <f>+#REF!</f>
        <v>#REF!</v>
      </c>
    </row>
    <row r="9" spans="1:28" ht="30">
      <c r="A9" s="19" t="s">
        <v>159</v>
      </c>
      <c r="B9" s="20" t="s">
        <v>46</v>
      </c>
      <c r="C9" s="21" t="s">
        <v>43</v>
      </c>
      <c r="D9" s="21" t="s">
        <v>52</v>
      </c>
      <c r="E9" s="27">
        <v>0</v>
      </c>
      <c r="F9" s="28">
        <v>0</v>
      </c>
      <c r="G9" s="29">
        <v>0</v>
      </c>
      <c r="H9" s="23">
        <v>0</v>
      </c>
      <c r="I9" s="23">
        <v>0</v>
      </c>
      <c r="J9" s="23">
        <v>0</v>
      </c>
      <c r="K9" s="23">
        <v>0</v>
      </c>
      <c r="L9" s="30">
        <v>0</v>
      </c>
      <c r="M9" s="105">
        <v>0</v>
      </c>
      <c r="N9" s="105">
        <v>0</v>
      </c>
      <c r="O9" s="105">
        <v>0</v>
      </c>
      <c r="P9" s="105">
        <v>0</v>
      </c>
      <c r="Q9" s="105">
        <v>0</v>
      </c>
      <c r="R9" s="105">
        <v>0</v>
      </c>
      <c r="S9" s="24">
        <v>0</v>
      </c>
      <c r="T9" s="105">
        <v>0</v>
      </c>
      <c r="U9" s="105">
        <v>0</v>
      </c>
      <c r="V9" s="105">
        <v>0</v>
      </c>
      <c r="W9" s="105">
        <v>0</v>
      </c>
      <c r="X9" s="24">
        <v>0</v>
      </c>
      <c r="Y9" s="107">
        <v>0.5</v>
      </c>
      <c r="Z9" s="108">
        <v>0</v>
      </c>
      <c r="AA9" s="33">
        <v>0</v>
      </c>
      <c r="AB9" s="32" t="e">
        <f>+#REF!</f>
        <v>#REF!</v>
      </c>
    </row>
    <row r="10" spans="1:28" ht="30">
      <c r="A10" s="19" t="s">
        <v>160</v>
      </c>
      <c r="B10" s="20" t="s">
        <v>46</v>
      </c>
      <c r="C10" s="21" t="s">
        <v>43</v>
      </c>
      <c r="D10" s="21" t="s">
        <v>53</v>
      </c>
      <c r="E10" s="27">
        <v>1.5</v>
      </c>
      <c r="F10" s="28">
        <v>0</v>
      </c>
      <c r="G10" s="29">
        <v>0</v>
      </c>
      <c r="H10" s="23">
        <v>0</v>
      </c>
      <c r="I10" s="23">
        <v>8.158689999999999E-2</v>
      </c>
      <c r="J10" s="23">
        <v>0.16659913000000001</v>
      </c>
      <c r="K10" s="23">
        <v>0</v>
      </c>
      <c r="L10" s="30">
        <v>0.24818603</v>
      </c>
      <c r="M10" s="105">
        <v>0.44582791999999999</v>
      </c>
      <c r="N10" s="105">
        <v>0.16793314000000006</v>
      </c>
      <c r="O10" s="105">
        <v>0.35288271000000004</v>
      </c>
      <c r="P10" s="105">
        <v>0.50906437999999998</v>
      </c>
      <c r="Q10" s="105">
        <v>0</v>
      </c>
      <c r="R10" s="105">
        <v>0</v>
      </c>
      <c r="S10" s="24">
        <v>0.61376106000000008</v>
      </c>
      <c r="T10" s="105">
        <v>0.21268430333333335</v>
      </c>
      <c r="U10" s="105">
        <v>0.21268430333333335</v>
      </c>
      <c r="V10" s="105">
        <v>0.21268430333333335</v>
      </c>
      <c r="W10" s="105">
        <v>0</v>
      </c>
      <c r="X10" s="24">
        <v>0.63805291000000008</v>
      </c>
      <c r="Y10" s="107">
        <v>0.55510000000000004</v>
      </c>
      <c r="Z10" s="108">
        <v>0.83265</v>
      </c>
      <c r="AA10" s="33">
        <v>0.66735</v>
      </c>
      <c r="AB10" s="31" t="e">
        <f>+#REF!</f>
        <v>#REF!</v>
      </c>
    </row>
    <row r="11" spans="1:28" ht="30">
      <c r="A11" s="19" t="s">
        <v>161</v>
      </c>
      <c r="B11" s="20" t="s">
        <v>46</v>
      </c>
      <c r="C11" s="21" t="s">
        <v>55</v>
      </c>
      <c r="D11" s="21" t="s">
        <v>56</v>
      </c>
      <c r="E11" s="27">
        <v>0.25</v>
      </c>
      <c r="F11" s="28">
        <v>0</v>
      </c>
      <c r="G11" s="30">
        <v>0</v>
      </c>
      <c r="H11" s="23">
        <v>0</v>
      </c>
      <c r="I11" s="23">
        <v>0</v>
      </c>
      <c r="J11" s="23">
        <v>0</v>
      </c>
      <c r="K11" s="23"/>
      <c r="L11" s="30">
        <v>0</v>
      </c>
      <c r="M11" s="105">
        <v>0</v>
      </c>
      <c r="N11" s="105">
        <v>0</v>
      </c>
      <c r="O11" s="105">
        <v>0</v>
      </c>
      <c r="P11" s="105">
        <v>0</v>
      </c>
      <c r="Q11" s="105">
        <v>6.25E-2</v>
      </c>
      <c r="R11" s="105">
        <v>6.25E-2</v>
      </c>
      <c r="S11" s="24">
        <v>0.125</v>
      </c>
      <c r="T11" s="105">
        <v>4.1666666666666664E-2</v>
      </c>
      <c r="U11" s="105">
        <v>4.1666666666666664E-2</v>
      </c>
      <c r="V11" s="105">
        <v>4.1666666666666664E-2</v>
      </c>
      <c r="W11" s="105">
        <v>0</v>
      </c>
      <c r="X11" s="24">
        <v>0.125</v>
      </c>
      <c r="Y11" s="107">
        <v>0.5</v>
      </c>
      <c r="Z11" s="108">
        <v>0.125</v>
      </c>
      <c r="AA11" s="33">
        <v>0.125</v>
      </c>
      <c r="AB11" s="32" t="e">
        <f>+#REF!</f>
        <v>#REF!</v>
      </c>
    </row>
    <row r="12" spans="1:28" ht="30">
      <c r="A12" s="19" t="s">
        <v>162</v>
      </c>
      <c r="B12" s="20" t="s">
        <v>58</v>
      </c>
      <c r="C12" s="21" t="s">
        <v>43</v>
      </c>
      <c r="D12" s="21" t="s">
        <v>59</v>
      </c>
      <c r="E12" s="27">
        <v>3.9999989999999999</v>
      </c>
      <c r="F12" s="28">
        <v>0</v>
      </c>
      <c r="G12" s="30">
        <v>3.9999989999999999</v>
      </c>
      <c r="H12" s="23">
        <v>0</v>
      </c>
      <c r="I12" s="23">
        <v>0</v>
      </c>
      <c r="J12" s="23">
        <v>0</v>
      </c>
      <c r="K12" s="23">
        <v>0</v>
      </c>
      <c r="L12" s="30">
        <v>0</v>
      </c>
      <c r="M12" s="105">
        <v>0</v>
      </c>
      <c r="N12" s="105">
        <v>0</v>
      </c>
      <c r="O12" s="105">
        <v>1.9999994999999999</v>
      </c>
      <c r="P12" s="105">
        <v>1.9999994999999999</v>
      </c>
      <c r="Q12" s="105">
        <v>0</v>
      </c>
      <c r="R12" s="105">
        <v>0</v>
      </c>
      <c r="S12" s="24">
        <v>0</v>
      </c>
      <c r="T12" s="105">
        <v>0</v>
      </c>
      <c r="U12" s="105">
        <v>0</v>
      </c>
      <c r="V12" s="105">
        <v>0</v>
      </c>
      <c r="W12" s="105">
        <v>0</v>
      </c>
      <c r="X12" s="24">
        <v>0</v>
      </c>
      <c r="Y12" s="107">
        <v>0.5</v>
      </c>
      <c r="Z12" s="108">
        <v>1.9999994999999999</v>
      </c>
      <c r="AA12" s="33">
        <v>1.9999994999999999</v>
      </c>
      <c r="AB12" s="32" t="e">
        <f>+#REF!</f>
        <v>#REF!</v>
      </c>
    </row>
    <row r="13" spans="1:28" ht="30">
      <c r="A13" s="19" t="s">
        <v>163</v>
      </c>
      <c r="B13" s="20" t="s">
        <v>60</v>
      </c>
      <c r="C13" s="21" t="s">
        <v>43</v>
      </c>
      <c r="D13" s="21" t="s">
        <v>61</v>
      </c>
      <c r="E13" s="104">
        <v>5.0999999999999996</v>
      </c>
      <c r="F13" s="28">
        <v>0</v>
      </c>
      <c r="G13" s="30">
        <v>0</v>
      </c>
      <c r="H13" s="23">
        <v>0</v>
      </c>
      <c r="I13" s="23">
        <v>8.3292610000000003E-2</v>
      </c>
      <c r="J13" s="23">
        <v>0.13756526999999999</v>
      </c>
      <c r="K13" s="23">
        <v>0.52200566000000004</v>
      </c>
      <c r="L13" s="30">
        <v>0.74286353999999999</v>
      </c>
      <c r="M13" s="105">
        <v>0.15325372999999998</v>
      </c>
      <c r="N13" s="105">
        <v>0.91714298000000016</v>
      </c>
      <c r="O13" s="105">
        <v>1.8052020400000002</v>
      </c>
      <c r="P13" s="105">
        <v>8.0582100000000101E-3</v>
      </c>
      <c r="Q13" s="105">
        <v>0.53368100499999982</v>
      </c>
      <c r="R13" s="105">
        <v>0.53368100499999982</v>
      </c>
      <c r="S13" s="24">
        <v>2.1377587199999999</v>
      </c>
      <c r="T13" s="105">
        <v>0.75597977866666666</v>
      </c>
      <c r="U13" s="105">
        <v>0.75597977866666666</v>
      </c>
      <c r="V13" s="105">
        <v>0.75597977866666666</v>
      </c>
      <c r="W13" s="105">
        <v>0</v>
      </c>
      <c r="X13" s="24">
        <v>2.267939336</v>
      </c>
      <c r="Y13" s="107" t="s">
        <v>157</v>
      </c>
      <c r="Z13" s="108">
        <v>0</v>
      </c>
      <c r="AA13" s="33">
        <v>5.0999999999999996</v>
      </c>
      <c r="AB13" s="26" t="e">
        <f>+#REF!</f>
        <v>#REF!</v>
      </c>
    </row>
    <row r="14" spans="1:28" ht="30">
      <c r="A14" s="19" t="s">
        <v>164</v>
      </c>
      <c r="B14" s="34" t="s">
        <v>62</v>
      </c>
      <c r="C14" s="21" t="s">
        <v>55</v>
      </c>
      <c r="D14" s="21" t="s">
        <v>63</v>
      </c>
      <c r="E14" s="27">
        <v>13.5</v>
      </c>
      <c r="F14" s="28">
        <v>0</v>
      </c>
      <c r="G14" s="30">
        <v>0.15652851999999998</v>
      </c>
      <c r="H14" s="23">
        <v>0.93770699999999996</v>
      </c>
      <c r="I14" s="23">
        <v>0.17602799999999999</v>
      </c>
      <c r="J14" s="23">
        <v>0.16865890999999991</v>
      </c>
      <c r="K14" s="23">
        <v>0.62698736999999993</v>
      </c>
      <c r="L14" s="30">
        <v>1.9093812799999998</v>
      </c>
      <c r="M14" s="105">
        <v>0.11755234000000006</v>
      </c>
      <c r="N14" s="105">
        <v>1.5388746799999999</v>
      </c>
      <c r="O14" s="105">
        <v>0.55634324000000002</v>
      </c>
      <c r="P14" s="105">
        <v>3.0159210799999991</v>
      </c>
      <c r="Q14" s="105">
        <v>4.8587163550000003</v>
      </c>
      <c r="R14" s="105">
        <v>4.8587163550000003</v>
      </c>
      <c r="S14" s="24">
        <v>11.373859730000001</v>
      </c>
      <c r="T14" s="105">
        <v>0.14794897666666665</v>
      </c>
      <c r="U14" s="105">
        <v>0.14794897666666665</v>
      </c>
      <c r="V14" s="105">
        <v>0.14794897666666665</v>
      </c>
      <c r="W14" s="105">
        <v>0</v>
      </c>
      <c r="X14" s="24">
        <v>0.44384692999999992</v>
      </c>
      <c r="Y14" s="107">
        <v>0.9</v>
      </c>
      <c r="Z14" s="108">
        <v>12.15</v>
      </c>
      <c r="AA14" s="33">
        <v>1.35</v>
      </c>
      <c r="AB14" s="35" t="e">
        <f>+#REF!</f>
        <v>#REF!</v>
      </c>
    </row>
    <row r="15" spans="1:28" ht="30">
      <c r="A15" s="19" t="s">
        <v>165</v>
      </c>
      <c r="B15" s="34" t="s">
        <v>62</v>
      </c>
      <c r="C15" s="21" t="s">
        <v>55</v>
      </c>
      <c r="D15" s="21" t="s">
        <v>166</v>
      </c>
      <c r="E15" s="27">
        <v>0.91259999999999997</v>
      </c>
      <c r="F15" s="28">
        <v>0</v>
      </c>
      <c r="G15" s="30">
        <v>0</v>
      </c>
      <c r="H15" s="23">
        <v>0</v>
      </c>
      <c r="I15" s="23">
        <v>0</v>
      </c>
      <c r="J15" s="23">
        <v>3.09375E-2</v>
      </c>
      <c r="K15" s="23">
        <v>0.31719000000000003</v>
      </c>
      <c r="L15" s="30">
        <v>0.34812749999999998</v>
      </c>
      <c r="M15" s="105">
        <v>0</v>
      </c>
      <c r="N15" s="105">
        <v>0.62153499999999995</v>
      </c>
      <c r="O15" s="105">
        <v>9.6966250000000004E-2</v>
      </c>
      <c r="P15" s="105">
        <v>0.87269624999999995</v>
      </c>
      <c r="Q15" s="105">
        <v>-2.8531250000000001E-2</v>
      </c>
      <c r="R15" s="105">
        <v>-2.8531250000000001E-2</v>
      </c>
      <c r="S15" s="24">
        <v>0.56447250000000004</v>
      </c>
      <c r="T15" s="105">
        <v>0</v>
      </c>
      <c r="U15" s="105">
        <v>0</v>
      </c>
      <c r="V15" s="105">
        <v>0</v>
      </c>
      <c r="W15" s="105">
        <v>0</v>
      </c>
      <c r="X15" s="24">
        <v>0</v>
      </c>
      <c r="Y15" s="107">
        <v>0.9</v>
      </c>
      <c r="Z15" s="108">
        <v>0.82133999999999996</v>
      </c>
      <c r="AA15" s="33">
        <v>9.1259999999999994E-2</v>
      </c>
      <c r="AB15" s="32" t="e">
        <f>+#REF!</f>
        <v>#REF!</v>
      </c>
    </row>
    <row r="16" spans="1:28" ht="30">
      <c r="A16" s="19" t="s">
        <v>167</v>
      </c>
      <c r="B16" s="34" t="s">
        <v>62</v>
      </c>
      <c r="C16" s="21" t="s">
        <v>55</v>
      </c>
      <c r="D16" s="21" t="s">
        <v>67</v>
      </c>
      <c r="E16" s="27">
        <v>0.5</v>
      </c>
      <c r="F16" s="28">
        <v>0</v>
      </c>
      <c r="G16" s="30">
        <v>0</v>
      </c>
      <c r="H16" s="23">
        <v>0</v>
      </c>
      <c r="I16" s="23">
        <v>0</v>
      </c>
      <c r="J16" s="23">
        <v>0</v>
      </c>
      <c r="K16" s="23">
        <v>0</v>
      </c>
      <c r="L16" s="30">
        <v>0</v>
      </c>
      <c r="M16" s="105">
        <v>0</v>
      </c>
      <c r="N16" s="105">
        <v>0</v>
      </c>
      <c r="O16" s="105">
        <v>0</v>
      </c>
      <c r="P16" s="105">
        <v>0</v>
      </c>
      <c r="Q16" s="105">
        <v>0</v>
      </c>
      <c r="R16" s="105">
        <v>0</v>
      </c>
      <c r="S16" s="24">
        <v>0</v>
      </c>
      <c r="T16" s="105">
        <v>0</v>
      </c>
      <c r="U16" s="105">
        <v>0</v>
      </c>
      <c r="V16" s="105">
        <v>0</v>
      </c>
      <c r="W16" s="105">
        <v>0</v>
      </c>
      <c r="X16" s="24">
        <v>0</v>
      </c>
      <c r="Y16" s="107">
        <v>0.9</v>
      </c>
      <c r="Z16" s="108">
        <v>0.45</v>
      </c>
      <c r="AA16" s="33">
        <v>0.05</v>
      </c>
      <c r="AB16" s="32" t="e">
        <f>+#REF!</f>
        <v>#REF!</v>
      </c>
    </row>
    <row r="17" spans="1:28">
      <c r="A17" s="19" t="s">
        <v>168</v>
      </c>
      <c r="B17" s="34" t="s">
        <v>62</v>
      </c>
      <c r="C17" s="21" t="s">
        <v>68</v>
      </c>
      <c r="D17" s="21" t="s">
        <v>69</v>
      </c>
      <c r="E17" s="27">
        <v>1.6</v>
      </c>
      <c r="F17" s="28">
        <v>0</v>
      </c>
      <c r="G17" s="30">
        <v>0</v>
      </c>
      <c r="H17" s="23">
        <v>0</v>
      </c>
      <c r="I17" s="23">
        <v>0</v>
      </c>
      <c r="J17" s="23">
        <v>0</v>
      </c>
      <c r="K17" s="23">
        <v>0.17970749999999999</v>
      </c>
      <c r="L17" s="30">
        <v>0.17970749999999999</v>
      </c>
      <c r="M17" s="105">
        <v>0.17416875000000001</v>
      </c>
      <c r="N17" s="105">
        <v>-0.28342909999999999</v>
      </c>
      <c r="O17" s="105">
        <v>7.044715E-2</v>
      </c>
      <c r="P17" s="105">
        <v>0</v>
      </c>
      <c r="Q17" s="105">
        <v>8.0587174999999983E-2</v>
      </c>
      <c r="R17" s="105">
        <v>8.0587174999999983E-2</v>
      </c>
      <c r="S17" s="24">
        <v>5.1914000000000002E-2</v>
      </c>
      <c r="T17" s="105">
        <v>3.0038416666666668E-2</v>
      </c>
      <c r="U17" s="105">
        <v>3.0038416666666668E-2</v>
      </c>
      <c r="V17" s="105">
        <v>3.0038416666666668E-2</v>
      </c>
      <c r="W17" s="105">
        <v>0</v>
      </c>
      <c r="X17" s="24">
        <v>9.0115249999999994E-2</v>
      </c>
      <c r="Y17" s="107">
        <v>0.9</v>
      </c>
      <c r="Z17" s="108">
        <v>1.44</v>
      </c>
      <c r="AA17" s="33">
        <v>0.16</v>
      </c>
      <c r="AB17" s="32" t="e">
        <f>+#REF!</f>
        <v>#REF!</v>
      </c>
    </row>
    <row r="18" spans="1:28" ht="30">
      <c r="A18" s="19" t="s">
        <v>169</v>
      </c>
      <c r="B18" s="20" t="s">
        <v>71</v>
      </c>
      <c r="C18" s="21" t="s">
        <v>43</v>
      </c>
      <c r="D18" s="21" t="s">
        <v>72</v>
      </c>
      <c r="E18" s="27">
        <v>0.91</v>
      </c>
      <c r="F18" s="28">
        <v>0</v>
      </c>
      <c r="G18" s="30">
        <v>0</v>
      </c>
      <c r="H18" s="23">
        <v>3.2337480000000002E-2</v>
      </c>
      <c r="I18" s="23">
        <v>5.2164839999999997E-2</v>
      </c>
      <c r="J18" s="23">
        <v>4.9104419999999996E-2</v>
      </c>
      <c r="K18" s="23">
        <v>6.5590479999999979E-2</v>
      </c>
      <c r="L18" s="30">
        <v>0.19919722000000001</v>
      </c>
      <c r="M18" s="105">
        <v>0</v>
      </c>
      <c r="N18" s="105">
        <v>5.3199300000000005E-2</v>
      </c>
      <c r="O18" s="105">
        <v>0.12371158999999998</v>
      </c>
      <c r="P18" s="105">
        <v>0.12371159</v>
      </c>
      <c r="Q18" s="105">
        <v>0.31485774</v>
      </c>
      <c r="R18" s="105">
        <v>0.31485774</v>
      </c>
      <c r="S18" s="24">
        <v>0.68291478000000005</v>
      </c>
      <c r="T18" s="105">
        <v>4.1848800000000005E-2</v>
      </c>
      <c r="U18" s="105">
        <v>4.1848800000000005E-2</v>
      </c>
      <c r="V18" s="105">
        <v>4.1848800000000005E-2</v>
      </c>
      <c r="W18" s="105">
        <v>0</v>
      </c>
      <c r="X18" s="24">
        <v>0.1255464</v>
      </c>
      <c r="Y18" s="107">
        <v>0.5</v>
      </c>
      <c r="Z18" s="108">
        <v>0.45500000000000002</v>
      </c>
      <c r="AA18" s="33">
        <v>0.45500000000000002</v>
      </c>
      <c r="AB18" s="32" t="e">
        <f>+#REF!</f>
        <v>#REF!</v>
      </c>
    </row>
    <row r="19" spans="1:28" ht="30">
      <c r="A19" s="19" t="s">
        <v>170</v>
      </c>
      <c r="B19" s="20" t="s">
        <v>73</v>
      </c>
      <c r="C19" s="21" t="s">
        <v>74</v>
      </c>
      <c r="D19" s="21" t="s">
        <v>75</v>
      </c>
      <c r="E19" s="27">
        <v>52.860688109999998</v>
      </c>
      <c r="F19" s="28">
        <v>0</v>
      </c>
      <c r="G19" s="30">
        <v>50.981635490000002</v>
      </c>
      <c r="H19" s="23">
        <v>0</v>
      </c>
      <c r="I19" s="23">
        <v>0</v>
      </c>
      <c r="J19" s="23">
        <v>1.8790526200000002</v>
      </c>
      <c r="K19" s="23">
        <v>11.587838919999998</v>
      </c>
      <c r="L19" s="30">
        <v>13.466891539999999</v>
      </c>
      <c r="M19" s="105">
        <v>0</v>
      </c>
      <c r="N19" s="105">
        <v>0</v>
      </c>
      <c r="O19" s="105">
        <v>23.515898710000002</v>
      </c>
      <c r="P19" s="105">
        <v>40.932628319999999</v>
      </c>
      <c r="Q19" s="105">
        <v>0</v>
      </c>
      <c r="R19" s="105">
        <v>0</v>
      </c>
      <c r="S19" s="24">
        <v>0</v>
      </c>
      <c r="T19" s="105">
        <v>0</v>
      </c>
      <c r="U19" s="105">
        <v>0</v>
      </c>
      <c r="V19" s="105">
        <v>0</v>
      </c>
      <c r="W19" s="105">
        <v>0</v>
      </c>
      <c r="X19" s="24">
        <v>0</v>
      </c>
      <c r="Y19" s="107">
        <v>0.55510000000000004</v>
      </c>
      <c r="Z19" s="108">
        <v>29.342967969861</v>
      </c>
      <c r="AA19" s="33">
        <v>23.517720140138998</v>
      </c>
      <c r="AB19" s="32" t="e">
        <f>+#REF!</f>
        <v>#REF!</v>
      </c>
    </row>
    <row r="20" spans="1:28" ht="30">
      <c r="A20" s="19" t="s">
        <v>171</v>
      </c>
      <c r="B20" s="20" t="s">
        <v>73</v>
      </c>
      <c r="C20" s="21" t="s">
        <v>74</v>
      </c>
      <c r="D20" s="21" t="s">
        <v>76</v>
      </c>
      <c r="E20" s="27">
        <v>8.197271559999999</v>
      </c>
      <c r="F20" s="28">
        <v>0</v>
      </c>
      <c r="G20" s="30">
        <v>5.88517256</v>
      </c>
      <c r="H20" s="23">
        <v>0</v>
      </c>
      <c r="I20" s="23">
        <v>0</v>
      </c>
      <c r="J20" s="23">
        <v>0</v>
      </c>
      <c r="K20" s="23">
        <v>0.33750900000000095</v>
      </c>
      <c r="L20" s="30">
        <v>0.33750900000000095</v>
      </c>
      <c r="M20" s="36">
        <v>1.9215411899999999</v>
      </c>
      <c r="N20" s="105">
        <v>-1.1241199999999953E-2</v>
      </c>
      <c r="O20" s="105">
        <v>4.0664907700000006</v>
      </c>
      <c r="P20" s="105">
        <v>4.0664907800000005</v>
      </c>
      <c r="Q20" s="105">
        <v>3.2145005000000004E-2</v>
      </c>
      <c r="R20" s="105">
        <v>3.2145005000000004E-2</v>
      </c>
      <c r="S20" s="24">
        <v>1.9745900000000001</v>
      </c>
      <c r="T20" s="105">
        <v>0</v>
      </c>
      <c r="U20" s="105">
        <v>0</v>
      </c>
      <c r="V20" s="105">
        <v>0</v>
      </c>
      <c r="W20" s="105">
        <v>0</v>
      </c>
      <c r="X20" s="24">
        <v>0</v>
      </c>
      <c r="Y20" s="107">
        <v>0.5</v>
      </c>
      <c r="Z20" s="108">
        <v>4.0986357799999995</v>
      </c>
      <c r="AA20" s="33">
        <v>4.0986357799999995</v>
      </c>
      <c r="AB20" s="31" t="e">
        <f>+#REF!</f>
        <v>#REF!</v>
      </c>
    </row>
    <row r="21" spans="1:28" ht="30">
      <c r="A21" s="19" t="s">
        <v>172</v>
      </c>
      <c r="B21" s="20" t="s">
        <v>73</v>
      </c>
      <c r="C21" s="21" t="s">
        <v>74</v>
      </c>
      <c r="D21" s="21" t="s">
        <v>77</v>
      </c>
      <c r="E21" s="104">
        <v>1.5135196307500001</v>
      </c>
      <c r="F21" s="28">
        <v>0</v>
      </c>
      <c r="G21" s="30">
        <v>0.95440164999999999</v>
      </c>
      <c r="H21" s="23">
        <v>0</v>
      </c>
      <c r="I21" s="23">
        <v>9.0926899999999991E-2</v>
      </c>
      <c r="J21" s="23">
        <v>5.0599669999999999E-2</v>
      </c>
      <c r="K21" s="23">
        <v>6.640167000000001E-2</v>
      </c>
      <c r="L21" s="30">
        <v>0.20792823999999999</v>
      </c>
      <c r="M21" s="105">
        <v>0</v>
      </c>
      <c r="N21" s="105">
        <v>0.1209127</v>
      </c>
      <c r="O21" s="105">
        <v>0.64162127499999999</v>
      </c>
      <c r="P21" s="105">
        <v>0.64162131500000008</v>
      </c>
      <c r="Q21" s="105">
        <v>5.216411549999999E-2</v>
      </c>
      <c r="R21" s="105">
        <v>5.216411549999999E-2</v>
      </c>
      <c r="S21" s="24">
        <v>0.22524093099999998</v>
      </c>
      <c r="T21" s="105">
        <v>8.9352038666666661E-2</v>
      </c>
      <c r="U21" s="105">
        <v>8.9352038666666661E-2</v>
      </c>
      <c r="V21" s="105">
        <v>8.9352038666666661E-2</v>
      </c>
      <c r="W21" s="105">
        <v>0</v>
      </c>
      <c r="X21" s="24">
        <v>0.26805611599999996</v>
      </c>
      <c r="Y21" s="107">
        <v>0.5</v>
      </c>
      <c r="Z21" s="108">
        <v>0.75675981537500003</v>
      </c>
      <c r="AA21" s="33">
        <v>0.75675981537500003</v>
      </c>
      <c r="AB21" s="31" t="e">
        <f>+#REF!</f>
        <v>#REF!</v>
      </c>
    </row>
    <row r="22" spans="1:28" ht="30">
      <c r="A22" s="19" t="s">
        <v>173</v>
      </c>
      <c r="B22" s="20" t="s">
        <v>73</v>
      </c>
      <c r="C22" s="21" t="s">
        <v>78</v>
      </c>
      <c r="D22" s="21" t="s">
        <v>79</v>
      </c>
      <c r="E22" s="27">
        <v>3</v>
      </c>
      <c r="F22" s="28">
        <v>0</v>
      </c>
      <c r="G22" s="30">
        <v>0</v>
      </c>
      <c r="H22" s="23">
        <v>0</v>
      </c>
      <c r="I22" s="23">
        <v>8.0750000000000006E-3</v>
      </c>
      <c r="J22" s="23">
        <v>5.9001720000000001E-2</v>
      </c>
      <c r="K22" s="23">
        <v>8.6588930000000022E-2</v>
      </c>
      <c r="L22" s="30">
        <v>0.15366565000000001</v>
      </c>
      <c r="M22" s="105">
        <v>5.312538E-2</v>
      </c>
      <c r="N22" s="105">
        <v>0.21125591999999999</v>
      </c>
      <c r="O22" s="105">
        <v>0.38833937000000002</v>
      </c>
      <c r="P22" s="105">
        <v>2.9707579999999994E-2</v>
      </c>
      <c r="Q22" s="105">
        <v>0.84097652499999997</v>
      </c>
      <c r="R22" s="105">
        <v>0.84097652499999997</v>
      </c>
      <c r="S22" s="24">
        <v>1.9463343499999999</v>
      </c>
      <c r="T22" s="105">
        <v>0.3</v>
      </c>
      <c r="U22" s="105">
        <v>0.3</v>
      </c>
      <c r="V22" s="105">
        <v>0.3</v>
      </c>
      <c r="W22" s="105">
        <v>0</v>
      </c>
      <c r="X22" s="24">
        <v>0.9</v>
      </c>
      <c r="Y22" s="107" t="s">
        <v>157</v>
      </c>
      <c r="Z22" s="108">
        <v>0</v>
      </c>
      <c r="AA22" s="33">
        <v>3</v>
      </c>
      <c r="AB22" s="32" t="e">
        <f>+#REF!</f>
        <v>#REF!</v>
      </c>
    </row>
    <row r="23" spans="1:28" ht="30">
      <c r="A23" s="19" t="s">
        <v>174</v>
      </c>
      <c r="B23" s="20" t="s">
        <v>73</v>
      </c>
      <c r="C23" s="21" t="s">
        <v>78</v>
      </c>
      <c r="D23" s="21" t="s">
        <v>80</v>
      </c>
      <c r="E23" s="27">
        <v>3</v>
      </c>
      <c r="F23" s="28">
        <v>0</v>
      </c>
      <c r="G23" s="30">
        <v>2.855566E-2</v>
      </c>
      <c r="H23" s="23">
        <v>0</v>
      </c>
      <c r="I23" s="23">
        <v>0</v>
      </c>
      <c r="J23" s="23">
        <v>0.36739245000000004</v>
      </c>
      <c r="K23" s="23">
        <v>0.53192411000000006</v>
      </c>
      <c r="L23" s="30">
        <v>0.89931656000000004</v>
      </c>
      <c r="M23" s="105">
        <v>0</v>
      </c>
      <c r="N23" s="105">
        <v>0.32837842</v>
      </c>
      <c r="O23" s="105">
        <v>1.5578603900000001</v>
      </c>
      <c r="P23" s="109">
        <v>-0.30160975000000007</v>
      </c>
      <c r="Q23" s="105">
        <v>0.20190011950000006</v>
      </c>
      <c r="R23" s="105">
        <v>0.20190011950000006</v>
      </c>
      <c r="S23" s="24">
        <v>0.73217865900000012</v>
      </c>
      <c r="T23" s="105">
        <v>0</v>
      </c>
      <c r="U23" s="105">
        <v>0</v>
      </c>
      <c r="V23" s="105">
        <v>0</v>
      </c>
      <c r="W23" s="105">
        <v>0</v>
      </c>
      <c r="X23" s="24">
        <v>0</v>
      </c>
      <c r="Y23" s="107" t="s">
        <v>157</v>
      </c>
      <c r="Z23" s="108">
        <v>0</v>
      </c>
      <c r="AA23" s="33">
        <v>3</v>
      </c>
      <c r="AB23" s="32" t="e">
        <f>+#REF!</f>
        <v>#REF!</v>
      </c>
    </row>
    <row r="24" spans="1:28" ht="30">
      <c r="A24" s="19" t="s">
        <v>175</v>
      </c>
      <c r="B24" s="20" t="s">
        <v>73</v>
      </c>
      <c r="C24" s="21" t="s">
        <v>78</v>
      </c>
      <c r="D24" s="21" t="s">
        <v>81</v>
      </c>
      <c r="E24" s="27">
        <v>0.8</v>
      </c>
      <c r="F24" s="28">
        <v>0</v>
      </c>
      <c r="G24" s="30">
        <v>0</v>
      </c>
      <c r="H24" s="23">
        <v>0</v>
      </c>
      <c r="I24" s="23">
        <v>0</v>
      </c>
      <c r="J24" s="23">
        <v>0.15132224</v>
      </c>
      <c r="K24" s="23">
        <v>8.622729000000004E-2</v>
      </c>
      <c r="L24" s="30">
        <v>0.23754953000000004</v>
      </c>
      <c r="M24" s="105">
        <v>8.7326799999999996E-3</v>
      </c>
      <c r="N24" s="105">
        <v>2.1050000000000001E-3</v>
      </c>
      <c r="O24" s="105">
        <v>0.1241936</v>
      </c>
      <c r="P24" s="105">
        <v>0.12419361</v>
      </c>
      <c r="Q24" s="105">
        <v>0.27580639500000004</v>
      </c>
      <c r="R24" s="105">
        <v>0.27580639500000004</v>
      </c>
      <c r="S24" s="24">
        <v>0.56245047000000004</v>
      </c>
      <c r="T24" s="105">
        <v>0</v>
      </c>
      <c r="U24" s="105">
        <v>0</v>
      </c>
      <c r="V24" s="105">
        <v>0</v>
      </c>
      <c r="W24" s="105">
        <v>0</v>
      </c>
      <c r="X24" s="24">
        <v>0</v>
      </c>
      <c r="Y24" s="107">
        <v>0.5</v>
      </c>
      <c r="Z24" s="108">
        <v>0.4</v>
      </c>
      <c r="AA24" s="33">
        <v>0.4</v>
      </c>
      <c r="AB24" s="31" t="e">
        <f>+#REF!</f>
        <v>#REF!</v>
      </c>
    </row>
    <row r="25" spans="1:28" ht="45">
      <c r="A25" s="19" t="s">
        <v>176</v>
      </c>
      <c r="B25" s="20" t="s">
        <v>82</v>
      </c>
      <c r="C25" s="21" t="s">
        <v>82</v>
      </c>
      <c r="D25" s="21" t="s">
        <v>83</v>
      </c>
      <c r="E25" s="27">
        <v>0.5</v>
      </c>
      <c r="F25" s="28">
        <v>0</v>
      </c>
      <c r="G25" s="30">
        <v>0</v>
      </c>
      <c r="H25" s="23">
        <v>0</v>
      </c>
      <c r="I25" s="23">
        <v>3.9262829999999999E-2</v>
      </c>
      <c r="J25" s="23">
        <v>3.824644E-2</v>
      </c>
      <c r="K25" s="23">
        <v>6.1024000000000016E-2</v>
      </c>
      <c r="L25" s="30">
        <v>0.13753327000000001</v>
      </c>
      <c r="M25" s="105">
        <v>3.0012E-2</v>
      </c>
      <c r="N25" s="105">
        <v>7.9086230000000007E-2</v>
      </c>
      <c r="O25" s="105">
        <v>0.12331579000000001</v>
      </c>
      <c r="P25" s="105">
        <v>0.12331571000000001</v>
      </c>
      <c r="Q25" s="105">
        <v>6.9364085000000006E-2</v>
      </c>
      <c r="R25" s="105">
        <v>6.9364085000000006E-2</v>
      </c>
      <c r="S25" s="24">
        <v>0.24782640000000003</v>
      </c>
      <c r="T25" s="105">
        <v>3.8213443333333333E-2</v>
      </c>
      <c r="U25" s="105">
        <v>3.8213443333333333E-2</v>
      </c>
      <c r="V25" s="105">
        <v>3.8213443333333333E-2</v>
      </c>
      <c r="W25" s="105">
        <v>0</v>
      </c>
      <c r="X25" s="24">
        <v>0.11464033</v>
      </c>
      <c r="Y25" s="107">
        <v>0.5</v>
      </c>
      <c r="Z25" s="108">
        <v>0.25</v>
      </c>
      <c r="AA25" s="33">
        <v>0.25</v>
      </c>
      <c r="AB25" s="32" t="e">
        <f>+#REF!</f>
        <v>#REF!</v>
      </c>
    </row>
    <row r="26" spans="1:28" ht="30">
      <c r="A26" s="19" t="s">
        <v>177</v>
      </c>
      <c r="B26" s="37" t="s">
        <v>42</v>
      </c>
      <c r="C26" s="21" t="s">
        <v>43</v>
      </c>
      <c r="D26" s="38" t="s">
        <v>84</v>
      </c>
      <c r="E26" s="27">
        <v>9.8249999999999993</v>
      </c>
      <c r="F26" s="39" t="s">
        <v>102</v>
      </c>
      <c r="G26" s="40"/>
      <c r="H26" s="39"/>
      <c r="I26" s="39"/>
      <c r="J26" s="39"/>
      <c r="K26" s="41"/>
      <c r="L26" s="42">
        <f t="shared" ref="L26:L39" si="0">+K26+J26+I26+H26</f>
        <v>0</v>
      </c>
      <c r="M26" s="105">
        <v>0</v>
      </c>
      <c r="N26" s="105">
        <v>9.6872129999999999</v>
      </c>
      <c r="O26" s="105">
        <v>4.8436064999999999</v>
      </c>
      <c r="P26" s="105">
        <v>4.8436064999999999</v>
      </c>
      <c r="Q26" s="105">
        <v>6.8893499999999996E-2</v>
      </c>
      <c r="R26" s="105">
        <v>6.8893499999999996E-2</v>
      </c>
      <c r="S26" s="24">
        <v>9.8249999999999993</v>
      </c>
      <c r="T26" s="105">
        <v>0</v>
      </c>
      <c r="U26" s="105">
        <v>0</v>
      </c>
      <c r="V26" s="105">
        <v>0</v>
      </c>
      <c r="W26" s="105">
        <v>0</v>
      </c>
      <c r="X26" s="24">
        <v>0</v>
      </c>
      <c r="Y26" s="107">
        <v>0.5</v>
      </c>
      <c r="Z26" s="105">
        <v>4.9124999999999996</v>
      </c>
      <c r="AA26" s="33">
        <v>4.9124999999999996</v>
      </c>
      <c r="AB26" s="31" t="e">
        <f>+#REF!</f>
        <v>#REF!</v>
      </c>
    </row>
    <row r="27" spans="1:28" ht="30">
      <c r="A27" s="19" t="s">
        <v>178</v>
      </c>
      <c r="B27" s="20" t="s">
        <v>46</v>
      </c>
      <c r="C27" s="21" t="s">
        <v>43</v>
      </c>
      <c r="D27" s="38" t="s">
        <v>85</v>
      </c>
      <c r="E27" s="27">
        <v>3</v>
      </c>
      <c r="F27" s="39"/>
      <c r="G27" s="39"/>
      <c r="H27" s="39"/>
      <c r="I27" s="39"/>
      <c r="J27" s="39"/>
      <c r="K27" s="41"/>
      <c r="L27" s="24">
        <f t="shared" si="0"/>
        <v>0</v>
      </c>
      <c r="M27" s="105">
        <v>0</v>
      </c>
      <c r="N27" s="105">
        <v>0</v>
      </c>
      <c r="O27" s="105">
        <v>0</v>
      </c>
      <c r="P27" s="105">
        <v>0</v>
      </c>
      <c r="Q27" s="105">
        <v>0.633436</v>
      </c>
      <c r="R27" s="105">
        <v>0.633436</v>
      </c>
      <c r="S27" s="24">
        <v>1.266872</v>
      </c>
      <c r="T27" s="105">
        <v>0</v>
      </c>
      <c r="U27" s="105">
        <v>0</v>
      </c>
      <c r="V27" s="105">
        <v>0</v>
      </c>
      <c r="W27" s="105">
        <v>0</v>
      </c>
      <c r="X27" s="24">
        <v>0</v>
      </c>
      <c r="Y27" s="107">
        <v>0.5</v>
      </c>
      <c r="Z27" s="105">
        <v>1.5</v>
      </c>
      <c r="AA27" s="33">
        <v>1.5</v>
      </c>
      <c r="AB27" s="43" t="e">
        <f>+#REF!</f>
        <v>#REF!</v>
      </c>
    </row>
    <row r="28" spans="1:28">
      <c r="A28" s="19" t="s">
        <v>179</v>
      </c>
      <c r="B28" s="37" t="s">
        <v>58</v>
      </c>
      <c r="C28" s="38" t="s">
        <v>86</v>
      </c>
      <c r="D28" s="38" t="s">
        <v>87</v>
      </c>
      <c r="E28" s="27">
        <v>2</v>
      </c>
      <c r="F28" s="39"/>
      <c r="G28" s="39"/>
      <c r="H28" s="39"/>
      <c r="I28" s="39"/>
      <c r="J28" s="39"/>
      <c r="K28" s="41"/>
      <c r="L28" s="24">
        <f t="shared" si="0"/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1</v>
      </c>
      <c r="R28" s="105">
        <v>1</v>
      </c>
      <c r="S28" s="24">
        <v>2</v>
      </c>
      <c r="T28" s="105">
        <v>0</v>
      </c>
      <c r="U28" s="105">
        <v>0</v>
      </c>
      <c r="V28" s="105">
        <v>0</v>
      </c>
      <c r="W28" s="105">
        <v>0</v>
      </c>
      <c r="X28" s="24">
        <v>0</v>
      </c>
      <c r="Y28" s="107">
        <v>0.55510000000000004</v>
      </c>
      <c r="Z28" s="105">
        <v>1.1102000000000001</v>
      </c>
      <c r="AA28" s="33">
        <v>0.88980000000000004</v>
      </c>
      <c r="AB28" s="26" t="e">
        <f>+#REF!</f>
        <v>#REF!</v>
      </c>
    </row>
    <row r="29" spans="1:28">
      <c r="A29" s="19" t="s">
        <v>180</v>
      </c>
      <c r="B29" s="37" t="s">
        <v>60</v>
      </c>
      <c r="C29" s="38" t="s">
        <v>88</v>
      </c>
      <c r="D29" s="38" t="s">
        <v>89</v>
      </c>
      <c r="E29" s="104">
        <v>0.85</v>
      </c>
      <c r="F29" s="39"/>
      <c r="G29" s="39"/>
      <c r="H29" s="39"/>
      <c r="I29" s="39"/>
      <c r="J29" s="39"/>
      <c r="K29" s="41"/>
      <c r="L29" s="24">
        <f t="shared" si="0"/>
        <v>0</v>
      </c>
      <c r="M29" s="105">
        <v>0</v>
      </c>
      <c r="N29" s="105">
        <v>2.9839319999999999E-2</v>
      </c>
      <c r="O29" s="105">
        <v>1.491966E-2</v>
      </c>
      <c r="P29" s="105">
        <v>1.491966E-2</v>
      </c>
      <c r="Q29" s="105">
        <v>0.181045865</v>
      </c>
      <c r="R29" s="105">
        <v>0.181045865</v>
      </c>
      <c r="S29" s="24">
        <v>0.39193105</v>
      </c>
      <c r="T29" s="105">
        <v>0.15268964999999998</v>
      </c>
      <c r="U29" s="105">
        <v>0.15268964999999998</v>
      </c>
      <c r="V29" s="105">
        <v>0.15268964999999998</v>
      </c>
      <c r="W29" s="105">
        <v>0</v>
      </c>
      <c r="X29" s="24">
        <v>0.45806895000000003</v>
      </c>
      <c r="Y29" s="107">
        <v>0.5</v>
      </c>
      <c r="Z29" s="105">
        <v>0.42499999999999999</v>
      </c>
      <c r="AA29" s="33">
        <v>0.42499999999999999</v>
      </c>
      <c r="AB29" s="32" t="e">
        <f>+#REF!</f>
        <v>#REF!</v>
      </c>
    </row>
    <row r="30" spans="1:28" ht="30">
      <c r="A30" s="19" t="s">
        <v>181</v>
      </c>
      <c r="B30" s="37" t="s">
        <v>60</v>
      </c>
      <c r="C30" s="21" t="s">
        <v>43</v>
      </c>
      <c r="D30" s="38" t="s">
        <v>90</v>
      </c>
      <c r="E30" s="27">
        <v>0.5</v>
      </c>
      <c r="F30" s="39"/>
      <c r="G30" s="39"/>
      <c r="H30" s="39"/>
      <c r="I30" s="39"/>
      <c r="J30" s="39"/>
      <c r="K30" s="41"/>
      <c r="L30" s="24">
        <f t="shared" si="0"/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0.1</v>
      </c>
      <c r="R30" s="105">
        <v>0.1</v>
      </c>
      <c r="S30" s="24">
        <v>0.2</v>
      </c>
      <c r="T30" s="105">
        <v>0.1</v>
      </c>
      <c r="U30" s="105">
        <v>0.1</v>
      </c>
      <c r="V30" s="105">
        <v>0.1</v>
      </c>
      <c r="W30" s="105">
        <v>0</v>
      </c>
      <c r="X30" s="24">
        <v>0.3</v>
      </c>
      <c r="Y30" s="107" t="s">
        <v>157</v>
      </c>
      <c r="Z30" s="105">
        <v>0</v>
      </c>
      <c r="AA30" s="33">
        <v>0.5</v>
      </c>
      <c r="AB30" s="31" t="e">
        <f>+#REF!</f>
        <v>#REF!</v>
      </c>
    </row>
    <row r="31" spans="1:28" ht="30">
      <c r="A31" s="19" t="s">
        <v>182</v>
      </c>
      <c r="B31" s="37" t="s">
        <v>60</v>
      </c>
      <c r="C31" s="21" t="s">
        <v>43</v>
      </c>
      <c r="D31" s="38" t="s">
        <v>91</v>
      </c>
      <c r="E31" s="104">
        <v>0</v>
      </c>
      <c r="F31" s="39"/>
      <c r="G31" s="39"/>
      <c r="H31" s="39"/>
      <c r="I31" s="39"/>
      <c r="J31" s="39"/>
      <c r="K31" s="41"/>
      <c r="L31" s="24">
        <f t="shared" si="0"/>
        <v>0</v>
      </c>
      <c r="M31" s="105">
        <v>0</v>
      </c>
      <c r="N31" s="105">
        <v>0</v>
      </c>
      <c r="O31" s="105">
        <v>0</v>
      </c>
      <c r="P31" s="105">
        <v>0</v>
      </c>
      <c r="Q31" s="105">
        <v>0</v>
      </c>
      <c r="R31" s="105">
        <v>0</v>
      </c>
      <c r="S31" s="24">
        <v>0</v>
      </c>
      <c r="T31" s="105">
        <v>0</v>
      </c>
      <c r="U31" s="105">
        <v>0</v>
      </c>
      <c r="V31" s="105">
        <v>0</v>
      </c>
      <c r="W31" s="105">
        <v>0</v>
      </c>
      <c r="X31" s="24">
        <v>0</v>
      </c>
      <c r="Y31" s="107" t="s">
        <v>157</v>
      </c>
      <c r="Z31" s="105">
        <v>0</v>
      </c>
      <c r="AA31" s="33">
        <v>0</v>
      </c>
      <c r="AB31" s="32" t="e">
        <f>+#REF!</f>
        <v>#REF!</v>
      </c>
    </row>
    <row r="32" spans="1:28" ht="30">
      <c r="A32" s="19" t="s">
        <v>183</v>
      </c>
      <c r="B32" s="37" t="s">
        <v>60</v>
      </c>
      <c r="C32" s="21" t="s">
        <v>43</v>
      </c>
      <c r="D32" s="44" t="s">
        <v>92</v>
      </c>
      <c r="E32" s="104">
        <v>1.1000000000000001</v>
      </c>
      <c r="F32" s="39"/>
      <c r="G32" s="39"/>
      <c r="H32" s="39"/>
      <c r="I32" s="39"/>
      <c r="J32" s="39"/>
      <c r="K32" s="41"/>
      <c r="L32" s="24">
        <f t="shared" si="0"/>
        <v>0</v>
      </c>
      <c r="M32" s="105">
        <v>0</v>
      </c>
      <c r="N32" s="105">
        <v>0</v>
      </c>
      <c r="O32" s="105">
        <v>0</v>
      </c>
      <c r="P32" s="105">
        <v>0</v>
      </c>
      <c r="Q32" s="105">
        <v>0.38750000000000001</v>
      </c>
      <c r="R32" s="105">
        <v>0.38750000000000001</v>
      </c>
      <c r="S32" s="24">
        <v>0.77500000000000002</v>
      </c>
      <c r="T32" s="105">
        <v>0.10833333333333332</v>
      </c>
      <c r="U32" s="105">
        <v>0.10833333333333332</v>
      </c>
      <c r="V32" s="105">
        <v>0.10833333333333332</v>
      </c>
      <c r="W32" s="105">
        <v>0</v>
      </c>
      <c r="X32" s="24">
        <v>0.32500000000000001</v>
      </c>
      <c r="Y32" s="107" t="s">
        <v>157</v>
      </c>
      <c r="Z32" s="105">
        <v>0</v>
      </c>
      <c r="AA32" s="33">
        <v>1.1000000000000001</v>
      </c>
      <c r="AB32" s="31" t="e">
        <f>+#REF!</f>
        <v>#REF!</v>
      </c>
    </row>
    <row r="33" spans="1:28" ht="30">
      <c r="A33" s="19" t="s">
        <v>184</v>
      </c>
      <c r="B33" s="37" t="s">
        <v>60</v>
      </c>
      <c r="C33" s="21" t="s">
        <v>43</v>
      </c>
      <c r="D33" s="44" t="s">
        <v>93</v>
      </c>
      <c r="E33" s="104">
        <v>0.8</v>
      </c>
      <c r="F33" s="39"/>
      <c r="G33" s="39"/>
      <c r="H33" s="39"/>
      <c r="I33" s="39"/>
      <c r="J33" s="39"/>
      <c r="K33" s="41"/>
      <c r="L33" s="24">
        <f t="shared" si="0"/>
        <v>0</v>
      </c>
      <c r="M33" s="105">
        <v>0</v>
      </c>
      <c r="N33" s="105">
        <v>3.8731660000000001E-2</v>
      </c>
      <c r="O33" s="105">
        <v>3.8731660000000001E-2</v>
      </c>
      <c r="P33" s="105">
        <v>0</v>
      </c>
      <c r="Q33" s="105">
        <v>0.38063416999999999</v>
      </c>
      <c r="R33" s="105">
        <v>0.38063416999999999</v>
      </c>
      <c r="S33" s="24">
        <v>0.8</v>
      </c>
      <c r="T33" s="105">
        <v>0</v>
      </c>
      <c r="U33" s="105">
        <v>0</v>
      </c>
      <c r="V33" s="105">
        <v>0</v>
      </c>
      <c r="W33" s="105">
        <v>0</v>
      </c>
      <c r="X33" s="24">
        <v>0</v>
      </c>
      <c r="Y33" s="107" t="s">
        <v>157</v>
      </c>
      <c r="Z33" s="105">
        <v>0</v>
      </c>
      <c r="AA33" s="33">
        <v>0.8</v>
      </c>
      <c r="AB33" s="32" t="e">
        <f>+#REF!</f>
        <v>#REF!</v>
      </c>
    </row>
    <row r="34" spans="1:28" ht="30">
      <c r="A34" s="19" t="s">
        <v>185</v>
      </c>
      <c r="B34" s="37" t="s">
        <v>62</v>
      </c>
      <c r="C34" s="21" t="s">
        <v>43</v>
      </c>
      <c r="D34" s="38" t="s">
        <v>94</v>
      </c>
      <c r="E34" s="104">
        <v>1.3</v>
      </c>
      <c r="F34" s="39"/>
      <c r="G34" s="39"/>
      <c r="H34" s="39"/>
      <c r="I34" s="39"/>
      <c r="J34" s="39"/>
      <c r="K34" s="41"/>
      <c r="L34" s="24">
        <f t="shared" si="0"/>
        <v>0</v>
      </c>
      <c r="M34" s="105">
        <v>0</v>
      </c>
      <c r="N34" s="105">
        <v>0.6</v>
      </c>
      <c r="O34" s="105">
        <v>0.6</v>
      </c>
      <c r="P34" s="105">
        <v>0</v>
      </c>
      <c r="Q34" s="105">
        <v>0.15</v>
      </c>
      <c r="R34" s="105">
        <v>0.15</v>
      </c>
      <c r="S34" s="24">
        <v>0.9</v>
      </c>
      <c r="T34" s="105">
        <v>0.13333333333333333</v>
      </c>
      <c r="U34" s="105">
        <v>0.13333333333333333</v>
      </c>
      <c r="V34" s="105">
        <v>0.13333333333333333</v>
      </c>
      <c r="W34" s="105">
        <v>0</v>
      </c>
      <c r="X34" s="24">
        <v>0.4</v>
      </c>
      <c r="Y34" s="107">
        <v>0.5</v>
      </c>
      <c r="Z34" s="105">
        <v>0.65</v>
      </c>
      <c r="AA34" s="33">
        <v>0.65</v>
      </c>
      <c r="AB34" s="26" t="e">
        <f>+#REF!</f>
        <v>#REF!</v>
      </c>
    </row>
    <row r="35" spans="1:28" ht="30">
      <c r="A35" s="19" t="s">
        <v>186</v>
      </c>
      <c r="B35" s="37" t="s">
        <v>62</v>
      </c>
      <c r="C35" s="21" t="s">
        <v>55</v>
      </c>
      <c r="D35" s="38" t="s">
        <v>95</v>
      </c>
      <c r="E35" s="27">
        <v>0.6</v>
      </c>
      <c r="F35" s="39"/>
      <c r="G35" s="39"/>
      <c r="H35" s="39"/>
      <c r="I35" s="39"/>
      <c r="J35" s="39"/>
      <c r="K35" s="41"/>
      <c r="L35" s="24">
        <f t="shared" si="0"/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0.16019625000000001</v>
      </c>
      <c r="R35" s="105">
        <v>0.16019625000000001</v>
      </c>
      <c r="S35" s="24">
        <v>0.32039250000000002</v>
      </c>
      <c r="T35" s="105">
        <v>9.3202499999999994E-2</v>
      </c>
      <c r="U35" s="105">
        <v>9.3202499999999994E-2</v>
      </c>
      <c r="V35" s="105">
        <v>9.3202499999999994E-2</v>
      </c>
      <c r="W35" s="105">
        <v>0</v>
      </c>
      <c r="X35" s="24">
        <v>0.27960750000000001</v>
      </c>
      <c r="Y35" s="107">
        <v>0.5</v>
      </c>
      <c r="Z35" s="105">
        <v>0.3</v>
      </c>
      <c r="AA35" s="33">
        <v>0.3</v>
      </c>
      <c r="AB35" s="31" t="e">
        <f>+#REF!</f>
        <v>#REF!</v>
      </c>
    </row>
    <row r="36" spans="1:28">
      <c r="A36" s="19" t="s">
        <v>187</v>
      </c>
      <c r="B36" s="37" t="s">
        <v>62</v>
      </c>
      <c r="C36" s="38" t="s">
        <v>86</v>
      </c>
      <c r="D36" s="38" t="s">
        <v>97</v>
      </c>
      <c r="E36" s="27">
        <v>1</v>
      </c>
      <c r="F36" s="39"/>
      <c r="G36" s="39"/>
      <c r="H36" s="39"/>
      <c r="I36" s="39"/>
      <c r="J36" s="39"/>
      <c r="K36" s="41"/>
      <c r="L36" s="24">
        <f t="shared" si="0"/>
        <v>0</v>
      </c>
      <c r="M36" s="105">
        <v>0</v>
      </c>
      <c r="N36" s="105">
        <v>0.26903749999999998</v>
      </c>
      <c r="O36" s="105">
        <v>0.13451874999999999</v>
      </c>
      <c r="P36" s="105">
        <v>0.13451874999999999</v>
      </c>
      <c r="Q36" s="105">
        <v>5.3369750000000001E-2</v>
      </c>
      <c r="R36" s="105">
        <v>5.3369750000000001E-2</v>
      </c>
      <c r="S36" s="24">
        <v>0.37577700000000003</v>
      </c>
      <c r="T36" s="105">
        <v>0.20807433333333333</v>
      </c>
      <c r="U36" s="105">
        <v>0.20807433333333333</v>
      </c>
      <c r="V36" s="105">
        <v>0.20807433333333333</v>
      </c>
      <c r="W36" s="105">
        <v>0</v>
      </c>
      <c r="X36" s="24">
        <v>0.62422299999999997</v>
      </c>
      <c r="Y36" s="107">
        <v>0.5</v>
      </c>
      <c r="Z36" s="105">
        <v>0.5</v>
      </c>
      <c r="AA36" s="33">
        <v>0.5</v>
      </c>
      <c r="AB36" s="31" t="e">
        <f>+#REF!</f>
        <v>#REF!</v>
      </c>
    </row>
    <row r="37" spans="1:28" ht="30">
      <c r="A37" s="19" t="s">
        <v>188</v>
      </c>
      <c r="B37" s="37" t="s">
        <v>62</v>
      </c>
      <c r="C37" s="21" t="s">
        <v>43</v>
      </c>
      <c r="D37" s="38" t="s">
        <v>98</v>
      </c>
      <c r="E37" s="27">
        <v>0.4</v>
      </c>
      <c r="F37" s="39"/>
      <c r="G37" s="39"/>
      <c r="H37" s="39"/>
      <c r="I37" s="39"/>
      <c r="J37" s="39"/>
      <c r="K37" s="41"/>
      <c r="L37" s="24">
        <f t="shared" si="0"/>
        <v>0</v>
      </c>
      <c r="M37" s="105">
        <v>0</v>
      </c>
      <c r="N37" s="105">
        <v>0</v>
      </c>
      <c r="O37" s="105">
        <v>0</v>
      </c>
      <c r="P37" s="105">
        <v>0</v>
      </c>
      <c r="Q37" s="105">
        <v>0</v>
      </c>
      <c r="R37" s="105">
        <v>0</v>
      </c>
      <c r="S37" s="24">
        <v>0</v>
      </c>
      <c r="T37" s="105">
        <v>0.13333333333333333</v>
      </c>
      <c r="U37" s="105">
        <v>0.13333333333333333</v>
      </c>
      <c r="V37" s="105">
        <v>0.13333333333333333</v>
      </c>
      <c r="W37" s="105">
        <v>0</v>
      </c>
      <c r="X37" s="24">
        <v>0.4</v>
      </c>
      <c r="Y37" s="107">
        <v>0.5</v>
      </c>
      <c r="Z37" s="105">
        <v>0.2</v>
      </c>
      <c r="AA37" s="33">
        <v>0.2</v>
      </c>
      <c r="AB37" s="31" t="e">
        <f>+#REF!</f>
        <v>#REF!</v>
      </c>
    </row>
    <row r="38" spans="1:28" ht="30">
      <c r="A38" s="19" t="s">
        <v>189</v>
      </c>
      <c r="B38" s="37" t="s">
        <v>71</v>
      </c>
      <c r="C38" s="21" t="s">
        <v>43</v>
      </c>
      <c r="D38" s="38" t="s">
        <v>99</v>
      </c>
      <c r="E38" s="27">
        <v>0.4</v>
      </c>
      <c r="F38" s="39"/>
      <c r="G38" s="39"/>
      <c r="H38" s="39"/>
      <c r="I38" s="39"/>
      <c r="J38" s="39"/>
      <c r="K38" s="41"/>
      <c r="L38" s="24">
        <f t="shared" si="0"/>
        <v>0</v>
      </c>
      <c r="M38" s="105">
        <v>0</v>
      </c>
      <c r="N38" s="105">
        <v>0</v>
      </c>
      <c r="O38" s="105">
        <v>0</v>
      </c>
      <c r="P38" s="105">
        <v>0</v>
      </c>
      <c r="Q38" s="105">
        <v>0.2</v>
      </c>
      <c r="R38" s="105">
        <v>0.2</v>
      </c>
      <c r="S38" s="24">
        <v>0.4</v>
      </c>
      <c r="T38" s="105">
        <v>0</v>
      </c>
      <c r="U38" s="105">
        <v>0</v>
      </c>
      <c r="V38" s="105">
        <v>0</v>
      </c>
      <c r="W38" s="105">
        <v>0</v>
      </c>
      <c r="X38" s="24">
        <v>0</v>
      </c>
      <c r="Y38" s="107" t="s">
        <v>157</v>
      </c>
      <c r="Z38" s="105">
        <v>0</v>
      </c>
      <c r="AA38" s="33">
        <v>0.4</v>
      </c>
      <c r="AB38" s="32" t="e">
        <f>+#REF!</f>
        <v>#REF!</v>
      </c>
    </row>
    <row r="39" spans="1:28">
      <c r="A39" s="19" t="s">
        <v>190</v>
      </c>
      <c r="B39" s="37" t="s">
        <v>96</v>
      </c>
      <c r="C39" s="38" t="s">
        <v>86</v>
      </c>
      <c r="D39" s="38" t="s">
        <v>100</v>
      </c>
      <c r="E39" s="27">
        <v>1.25</v>
      </c>
      <c r="F39" s="39"/>
      <c r="G39" s="39"/>
      <c r="H39" s="39"/>
      <c r="I39" s="39"/>
      <c r="J39" s="39"/>
      <c r="K39" s="41"/>
      <c r="L39" s="24">
        <f t="shared" si="0"/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0.20833333333333334</v>
      </c>
      <c r="R39" s="105">
        <v>0.20833333333333334</v>
      </c>
      <c r="S39" s="24">
        <v>0.41666666666666669</v>
      </c>
      <c r="T39" s="105">
        <v>0.27777777777777773</v>
      </c>
      <c r="U39" s="105">
        <v>0.27777777777777773</v>
      </c>
      <c r="V39" s="105">
        <v>0.27777777777777773</v>
      </c>
      <c r="W39" s="105">
        <v>0</v>
      </c>
      <c r="X39" s="24">
        <v>0.83333333333333326</v>
      </c>
      <c r="Y39" s="107" t="s">
        <v>157</v>
      </c>
      <c r="Z39" s="105">
        <v>0</v>
      </c>
      <c r="AA39" s="33">
        <v>1.25</v>
      </c>
      <c r="AB39" s="32" t="e">
        <f>+#REF!</f>
        <v>#REF!</v>
      </c>
    </row>
    <row r="40" spans="1:28">
      <c r="A40" s="38"/>
      <c r="B40" s="45"/>
      <c r="C40" s="46"/>
      <c r="D40" s="47" t="s">
        <v>101</v>
      </c>
      <c r="E40" s="48">
        <f>SUM(E5:E39)</f>
        <v>140.80907830075</v>
      </c>
      <c r="F40" s="49"/>
      <c r="G40" s="50"/>
      <c r="H40" s="50"/>
      <c r="I40" s="51"/>
      <c r="J40" s="51"/>
      <c r="K40" s="48">
        <f>SUM(K5:K39)</f>
        <v>15.457195529999998</v>
      </c>
      <c r="L40" s="48">
        <f>SUM(L5:L39)</f>
        <v>21.171681459999999</v>
      </c>
      <c r="M40" s="48">
        <f>SUM(M5:M39)</f>
        <v>3.13571979</v>
      </c>
      <c r="N40" s="48">
        <f>SUM(N5:N39)</f>
        <v>16.57390217</v>
      </c>
      <c r="O40" s="48">
        <f t="shared" ref="O40:X40" si="1">SUM(O5:O39)</f>
        <v>45.392057014999999</v>
      </c>
      <c r="P40" s="48">
        <f t="shared" si="1"/>
        <v>57.339701634999997</v>
      </c>
      <c r="Q40" s="48">
        <f t="shared" si="1"/>
        <v>13.2377014532</v>
      </c>
      <c r="R40" s="48">
        <f t="shared" si="1"/>
        <v>13.2377014532</v>
      </c>
      <c r="S40" s="48">
        <f t="shared" si="1"/>
        <v>46.185024866399985</v>
      </c>
      <c r="T40" s="48">
        <f t="shared" si="1"/>
        <v>6.2060877379777803</v>
      </c>
      <c r="U40" s="48">
        <f t="shared" si="1"/>
        <v>6.2060877379777803</v>
      </c>
      <c r="V40" s="48">
        <f t="shared" si="1"/>
        <v>6.2060877379777803</v>
      </c>
      <c r="W40" s="48">
        <f t="shared" si="1"/>
        <v>0</v>
      </c>
      <c r="X40" s="48">
        <f t="shared" si="1"/>
        <v>18.618263213933332</v>
      </c>
      <c r="Y40" s="48"/>
      <c r="Z40" s="48">
        <f>SUM(Z5:Z39)</f>
        <v>69.534107065236</v>
      </c>
      <c r="AA40" s="48">
        <f>SUM(AA5:AA39)</f>
        <v>71.274971235513988</v>
      </c>
      <c r="AB40" s="48"/>
    </row>
    <row r="41" spans="1:28">
      <c r="A41" s="38"/>
      <c r="B41" s="45" t="s">
        <v>102</v>
      </c>
      <c r="C41" s="46" t="s">
        <v>102</v>
      </c>
      <c r="D41" s="47" t="s">
        <v>103</v>
      </c>
      <c r="E41" s="48">
        <v>5.035861980692685</v>
      </c>
      <c r="F41" s="49"/>
      <c r="G41" s="50"/>
      <c r="H41" s="50"/>
      <c r="I41" s="51"/>
      <c r="J41" s="51"/>
      <c r="K41" s="48"/>
      <c r="L41" s="48"/>
      <c r="M41" s="48"/>
      <c r="N41" s="48"/>
      <c r="O41" s="48"/>
      <c r="P41" s="48"/>
      <c r="Q41" s="48"/>
      <c r="R41" s="48"/>
      <c r="S41" s="48">
        <v>8.7456794129099986</v>
      </c>
      <c r="T41" s="48"/>
      <c r="U41" s="48"/>
      <c r="V41" s="48"/>
      <c r="W41" s="48"/>
      <c r="X41" s="48">
        <v>-3.709817432217315</v>
      </c>
      <c r="Y41" s="48"/>
      <c r="Z41" s="48"/>
      <c r="AA41" s="48"/>
      <c r="AB41" s="48"/>
    </row>
    <row r="42" spans="1:28">
      <c r="A42" s="38"/>
      <c r="B42" s="45" t="s">
        <v>102</v>
      </c>
      <c r="C42" s="46" t="s">
        <v>102</v>
      </c>
      <c r="D42" s="47" t="s">
        <v>104</v>
      </c>
      <c r="E42" s="48">
        <f>+E41+E40</f>
        <v>145.84494028144269</v>
      </c>
      <c r="F42" s="49"/>
      <c r="G42" s="50"/>
      <c r="H42" s="50"/>
      <c r="I42" s="51"/>
      <c r="J42" s="51"/>
      <c r="K42" s="48"/>
      <c r="L42" s="48"/>
      <c r="M42" s="48"/>
      <c r="N42" s="52"/>
      <c r="O42" s="53">
        <f>+O40/(O40+P40)</f>
        <v>0.44185028672241078</v>
      </c>
      <c r="P42" s="53">
        <f>+P40/(P40+O40)</f>
        <v>0.55814971327758933</v>
      </c>
      <c r="Q42" s="54"/>
      <c r="R42" s="48"/>
      <c r="S42" s="48">
        <v>54.930704279309992</v>
      </c>
      <c r="T42" s="48"/>
      <c r="U42" s="48"/>
      <c r="V42" s="48"/>
      <c r="W42" s="48"/>
      <c r="X42" s="48">
        <v>14.908445781716015</v>
      </c>
      <c r="Y42" s="48"/>
      <c r="Z42" s="48"/>
      <c r="AA42" s="48"/>
      <c r="AB42" s="48"/>
    </row>
    <row r="43" spans="1:28">
      <c r="A43" s="55"/>
      <c r="B43" s="56"/>
      <c r="C43" s="57"/>
      <c r="D43" s="58"/>
      <c r="E43" s="59"/>
      <c r="F43" s="60"/>
      <c r="G43" s="61"/>
      <c r="H43" s="61"/>
      <c r="I43" s="62"/>
      <c r="J43" s="62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140" t="s">
        <v>105</v>
      </c>
      <c r="X43" s="140"/>
      <c r="Y43" s="140"/>
      <c r="Z43" s="140"/>
      <c r="AA43" s="140"/>
      <c r="AB43" s="140"/>
    </row>
    <row r="44" spans="1:28">
      <c r="A44" s="55"/>
      <c r="B44" s="56"/>
      <c r="C44" s="57"/>
      <c r="D44" s="58"/>
      <c r="E44" s="59"/>
      <c r="F44" s="60"/>
      <c r="G44" s="61"/>
      <c r="H44" s="61"/>
      <c r="I44" s="62"/>
      <c r="J44" s="62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</row>
    <row r="45" spans="1:28" s="69" customFormat="1">
      <c r="A45" s="63"/>
      <c r="B45" s="56"/>
      <c r="C45" s="64"/>
      <c r="D45" s="65" t="s">
        <v>106</v>
      </c>
      <c r="E45" s="66">
        <f>+SUMIF($AB$5:$AB$39,$D45,E$5:E$39)</f>
        <v>0</v>
      </c>
      <c r="F45" s="59"/>
      <c r="G45" s="67"/>
      <c r="H45" s="67"/>
      <c r="I45" s="68"/>
      <c r="J45" s="68"/>
      <c r="K45" s="68"/>
      <c r="L45" s="68"/>
      <c r="M45" s="68"/>
      <c r="N45" s="68"/>
      <c r="Q45" s="68"/>
      <c r="R45" s="68"/>
      <c r="S45" s="66">
        <f>+SUMIF($AB$5:$AB$39,$D45,S$5:S$39)</f>
        <v>0</v>
      </c>
      <c r="T45" s="68"/>
      <c r="U45" s="68"/>
      <c r="V45" s="68"/>
      <c r="W45" s="68"/>
      <c r="X45" s="66">
        <f>+SUMIF($AB$5:$AB$39,$D45,X$5:X$39)</f>
        <v>0</v>
      </c>
      <c r="Y45" s="68"/>
      <c r="Z45" s="68"/>
      <c r="AA45" s="68"/>
    </row>
    <row r="46" spans="1:28" s="69" customFormat="1">
      <c r="A46" s="63"/>
      <c r="B46" s="56"/>
      <c r="C46" s="64"/>
      <c r="D46" s="65" t="s">
        <v>107</v>
      </c>
      <c r="E46" s="66">
        <f t="shared" ref="E46:E48" si="2">+SUMIF($AB$5:$AB$39,$D46,E$5:E$39)</f>
        <v>0</v>
      </c>
      <c r="F46" s="59"/>
      <c r="G46" s="67"/>
      <c r="H46" s="67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6">
        <f t="shared" ref="S46:S48" si="3">+SUMIF($AB$5:$AB$39,$D46,S$5:S$39)</f>
        <v>0</v>
      </c>
      <c r="T46" s="68"/>
      <c r="U46" s="68"/>
      <c r="V46" s="68"/>
      <c r="W46" s="68"/>
      <c r="X46" s="66">
        <f t="shared" ref="X46:X48" si="4">+SUMIF($AB$5:$AB$39,$D46,X$5:X$39)</f>
        <v>0</v>
      </c>
      <c r="Y46" s="68"/>
      <c r="Z46" s="68"/>
      <c r="AA46" s="68"/>
      <c r="AB46" s="70"/>
    </row>
    <row r="47" spans="1:28" s="69" customFormat="1">
      <c r="A47" s="63"/>
      <c r="B47" s="56"/>
      <c r="C47" s="64"/>
      <c r="D47" s="71" t="s">
        <v>66</v>
      </c>
      <c r="E47" s="66">
        <f t="shared" si="2"/>
        <v>0</v>
      </c>
      <c r="F47" s="59"/>
      <c r="G47" s="67"/>
      <c r="H47" s="67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6">
        <f t="shared" si="3"/>
        <v>0</v>
      </c>
      <c r="T47" s="68"/>
      <c r="U47" s="68"/>
      <c r="V47" s="68"/>
      <c r="W47" s="68"/>
      <c r="X47" s="66">
        <f t="shared" si="4"/>
        <v>0</v>
      </c>
      <c r="Y47" s="68"/>
      <c r="Z47" s="68"/>
      <c r="AA47" s="68"/>
    </row>
    <row r="48" spans="1:28" s="69" customFormat="1">
      <c r="A48" s="63"/>
      <c r="B48" s="56"/>
      <c r="C48" s="64"/>
      <c r="D48" s="71" t="s">
        <v>191</v>
      </c>
      <c r="E48" s="72">
        <f t="shared" si="2"/>
        <v>0</v>
      </c>
      <c r="F48" s="59"/>
      <c r="G48" s="67"/>
      <c r="H48" s="67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6">
        <f t="shared" si="3"/>
        <v>0</v>
      </c>
      <c r="T48" s="68"/>
      <c r="U48" s="68"/>
      <c r="V48" s="68"/>
      <c r="W48" s="68"/>
      <c r="X48" s="66">
        <f t="shared" si="4"/>
        <v>0</v>
      </c>
      <c r="Y48" s="68"/>
      <c r="Z48" s="68"/>
      <c r="AA48" s="68"/>
    </row>
    <row r="49" spans="5:5">
      <c r="E49" s="73">
        <f>+SUM(E45:E48)</f>
        <v>0</v>
      </c>
    </row>
    <row r="65" spans="7:24">
      <c r="G65" s="74"/>
      <c r="H65" s="74"/>
      <c r="I65" s="74"/>
      <c r="J65" s="74"/>
      <c r="L65" s="75"/>
    </row>
    <row r="66" spans="7:24">
      <c r="H66" s="74"/>
      <c r="J66" s="74"/>
    </row>
    <row r="67" spans="7:24">
      <c r="L67" s="75"/>
    </row>
    <row r="68" spans="7:24">
      <c r="L68" s="75"/>
      <c r="S68" s="74"/>
      <c r="X68" s="74"/>
    </row>
    <row r="69" spans="7:24">
      <c r="L69" s="74"/>
      <c r="X69" s="74"/>
    </row>
    <row r="70" spans="7:24">
      <c r="L70" s="74"/>
    </row>
    <row r="71" spans="7:24">
      <c r="L71" s="74"/>
    </row>
    <row r="72" spans="7:24">
      <c r="L72" s="74"/>
      <c r="M72" s="74"/>
      <c r="N72" s="74"/>
      <c r="O72" s="74"/>
      <c r="P72" s="74"/>
    </row>
    <row r="73" spans="7:24">
      <c r="L73" s="74"/>
    </row>
    <row r="74" spans="7:24">
      <c r="L74" s="74"/>
    </row>
    <row r="75" spans="7:24">
      <c r="L75" s="74"/>
      <c r="M75" s="74"/>
      <c r="N75" s="74"/>
      <c r="O75" s="74"/>
      <c r="P75" s="74"/>
    </row>
  </sheetData>
  <mergeCells count="5">
    <mergeCell ref="F3:L3"/>
    <mergeCell ref="O3:P3"/>
    <mergeCell ref="Q3:X3"/>
    <mergeCell ref="Z3:AB3"/>
    <mergeCell ref="W43:AB43"/>
  </mergeCells>
  <pageMargins left="0.7" right="0.7" top="0.75" bottom="0.75" header="0.3" footer="0.3"/>
  <pageSetup paperSize="3" orientation="landscape" r:id="rId1"/>
  <rowBreaks count="1" manualBreakCount="1">
    <brk id="25" max="33" man="1"/>
  </rowBreaks>
  <colBreaks count="1" manualBreakCount="1">
    <brk id="18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D8825-B13C-497E-B008-4106CEB3AC1F}">
  <sheetPr>
    <tabColor rgb="FF00B050"/>
  </sheetPr>
  <dimension ref="A1:D55"/>
  <sheetViews>
    <sheetView topLeftCell="A3" workbookViewId="0">
      <selection activeCell="P20" sqref="P20"/>
    </sheetView>
  </sheetViews>
  <sheetFormatPr defaultRowHeight="15"/>
  <cols>
    <col min="1" max="1" width="34.140625" customWidth="1"/>
    <col min="2" max="2" width="21.140625" bestFit="1" customWidth="1"/>
    <col min="3" max="3" width="28.28515625" bestFit="1" customWidth="1"/>
    <col min="4" max="4" width="51.5703125" customWidth="1"/>
  </cols>
  <sheetData>
    <row r="1" spans="1:4" hidden="1">
      <c r="A1" s="76" t="s">
        <v>109</v>
      </c>
      <c r="B1" s="77"/>
      <c r="C1" s="77"/>
      <c r="D1" s="77"/>
    </row>
    <row r="2" spans="1:4" hidden="1"/>
    <row r="3" spans="1:4">
      <c r="A3" s="78" t="s">
        <v>110</v>
      </c>
      <c r="B3" s="78" t="s">
        <v>111</v>
      </c>
      <c r="C3" s="78" t="s">
        <v>112</v>
      </c>
      <c r="D3" s="78" t="s">
        <v>113</v>
      </c>
    </row>
    <row r="4" spans="1:4">
      <c r="A4" t="s">
        <v>114</v>
      </c>
      <c r="B4" s="79">
        <f>B8/4</f>
        <v>149.25</v>
      </c>
      <c r="C4" s="79">
        <v>14.9</v>
      </c>
      <c r="D4" t="s">
        <v>115</v>
      </c>
    </row>
    <row r="5" spans="1:4">
      <c r="A5" t="s">
        <v>116</v>
      </c>
      <c r="B5" s="79">
        <v>149.25</v>
      </c>
      <c r="C5" s="79">
        <v>14.9</v>
      </c>
      <c r="D5" t="s">
        <v>115</v>
      </c>
    </row>
    <row r="6" spans="1:4">
      <c r="A6" t="s">
        <v>117</v>
      </c>
      <c r="B6" s="79">
        <v>149.25</v>
      </c>
      <c r="C6" s="79">
        <v>14.9</v>
      </c>
      <c r="D6" t="s">
        <v>118</v>
      </c>
    </row>
    <row r="7" spans="1:4">
      <c r="A7" t="s">
        <v>119</v>
      </c>
      <c r="B7" s="79">
        <v>149.25</v>
      </c>
      <c r="C7" s="79">
        <v>14.9</v>
      </c>
      <c r="D7" t="s">
        <v>118</v>
      </c>
    </row>
    <row r="8" spans="1:4">
      <c r="B8" s="79">
        <v>597</v>
      </c>
      <c r="C8" s="79">
        <f>SUM(C4:C7)</f>
        <v>59.6</v>
      </c>
      <c r="D8" t="s">
        <v>120</v>
      </c>
    </row>
    <row r="9" spans="1:4">
      <c r="B9" s="79"/>
      <c r="C9" s="79"/>
    </row>
    <row r="10" spans="1:4">
      <c r="A10" s="76" t="s">
        <v>121</v>
      </c>
      <c r="B10" s="80"/>
      <c r="C10" s="80"/>
      <c r="D10" s="77"/>
    </row>
    <row r="11" spans="1:4">
      <c r="B11" s="79"/>
      <c r="C11" s="79"/>
    </row>
    <row r="12" spans="1:4">
      <c r="A12" s="81" t="s">
        <v>110</v>
      </c>
      <c r="B12" s="81" t="s">
        <v>111</v>
      </c>
      <c r="C12" s="81" t="s">
        <v>112</v>
      </c>
      <c r="D12" s="81" t="s">
        <v>113</v>
      </c>
    </row>
    <row r="13" spans="1:4">
      <c r="A13" t="s">
        <v>114</v>
      </c>
      <c r="B13" s="79">
        <v>166.7</v>
      </c>
      <c r="C13" s="79">
        <v>16.399999999999999</v>
      </c>
      <c r="D13" t="s">
        <v>115</v>
      </c>
    </row>
    <row r="14" spans="1:4">
      <c r="A14" t="s">
        <v>116</v>
      </c>
      <c r="B14" s="79">
        <v>170.7</v>
      </c>
      <c r="C14" s="79">
        <v>16.7</v>
      </c>
      <c r="D14" t="s">
        <v>115</v>
      </c>
    </row>
    <row r="15" spans="1:4">
      <c r="A15" t="s">
        <v>117</v>
      </c>
      <c r="B15" s="79">
        <v>168.7</v>
      </c>
      <c r="C15" s="79">
        <v>16.600000000000001</v>
      </c>
      <c r="D15" t="s">
        <v>118</v>
      </c>
    </row>
    <row r="16" spans="1:4">
      <c r="A16" t="s">
        <v>119</v>
      </c>
      <c r="B16" s="79">
        <v>168.7</v>
      </c>
      <c r="C16" s="79">
        <v>16.600000000000001</v>
      </c>
      <c r="D16" t="s">
        <v>118</v>
      </c>
    </row>
    <row r="17" spans="1:4">
      <c r="B17" s="79">
        <f>SUM(B13:B16)</f>
        <v>674.8</v>
      </c>
      <c r="C17" s="79">
        <f>SUM(C13:C16)</f>
        <v>66.3</v>
      </c>
      <c r="D17" t="s">
        <v>120</v>
      </c>
    </row>
    <row r="18" spans="1:4">
      <c r="B18" s="79"/>
      <c r="C18" s="79"/>
    </row>
    <row r="19" spans="1:4">
      <c r="A19" s="76" t="s">
        <v>122</v>
      </c>
      <c r="B19" s="77"/>
      <c r="C19" s="77"/>
      <c r="D19" s="77"/>
    </row>
    <row r="21" spans="1:4">
      <c r="A21" s="81" t="s">
        <v>110</v>
      </c>
      <c r="B21" s="81" t="s">
        <v>111</v>
      </c>
      <c r="C21" s="81" t="s">
        <v>112</v>
      </c>
      <c r="D21" s="81" t="s">
        <v>113</v>
      </c>
    </row>
    <row r="22" spans="1:4">
      <c r="A22" t="s">
        <v>114</v>
      </c>
      <c r="B22" s="82">
        <v>168.5</v>
      </c>
      <c r="C22" s="82">
        <v>16.440000000000001</v>
      </c>
      <c r="D22" t="s">
        <v>115</v>
      </c>
    </row>
    <row r="23" spans="1:4">
      <c r="A23" t="s">
        <v>116</v>
      </c>
      <c r="B23" s="82">
        <v>171.9</v>
      </c>
      <c r="C23" s="82">
        <v>16.73</v>
      </c>
      <c r="D23" t="s">
        <v>115</v>
      </c>
    </row>
    <row r="24" spans="1:4">
      <c r="A24" t="s">
        <v>117</v>
      </c>
      <c r="B24" s="82">
        <v>174.3</v>
      </c>
      <c r="C24" s="82">
        <v>16.96</v>
      </c>
      <c r="D24" t="s">
        <v>123</v>
      </c>
    </row>
    <row r="25" spans="1:4">
      <c r="A25" t="s">
        <v>119</v>
      </c>
      <c r="B25" s="82">
        <v>176</v>
      </c>
      <c r="C25" s="82">
        <v>17.100000000000001</v>
      </c>
      <c r="D25" t="s">
        <v>123</v>
      </c>
    </row>
    <row r="26" spans="1:4">
      <c r="A26" t="s">
        <v>124</v>
      </c>
      <c r="B26" s="82">
        <v>50</v>
      </c>
      <c r="C26" s="82">
        <v>5</v>
      </c>
      <c r="D26" t="s">
        <v>125</v>
      </c>
    </row>
    <row r="27" spans="1:4">
      <c r="B27" s="79">
        <f>SUM(B22:B26)</f>
        <v>740.7</v>
      </c>
      <c r="C27" s="83">
        <f>SUM(C22:C26)</f>
        <v>72.23</v>
      </c>
      <c r="D27" t="s">
        <v>120</v>
      </c>
    </row>
    <row r="28" spans="1:4">
      <c r="A28" t="s">
        <v>126</v>
      </c>
      <c r="B28" s="79"/>
      <c r="C28" s="83"/>
    </row>
    <row r="29" spans="1:4">
      <c r="B29" s="79"/>
      <c r="C29" s="83"/>
    </row>
    <row r="30" spans="1:4">
      <c r="A30" s="76" t="s">
        <v>127</v>
      </c>
      <c r="B30" s="77"/>
      <c r="C30" s="77"/>
      <c r="D30" s="77"/>
    </row>
    <row r="31" spans="1:4">
      <c r="A31" s="81" t="s">
        <v>110</v>
      </c>
      <c r="B31" s="84" t="s">
        <v>128</v>
      </c>
      <c r="C31" s="84" t="s">
        <v>129</v>
      </c>
      <c r="D31" s="81" t="s">
        <v>113</v>
      </c>
    </row>
    <row r="32" spans="1:4">
      <c r="A32" t="s">
        <v>130</v>
      </c>
      <c r="B32" s="85">
        <v>175304085.45700008</v>
      </c>
      <c r="C32" s="85">
        <v>16700895.509700023</v>
      </c>
      <c r="D32" t="s">
        <v>131</v>
      </c>
    </row>
    <row r="33" spans="1:4">
      <c r="A33" t="s">
        <v>132</v>
      </c>
      <c r="B33" s="85">
        <v>177656315.79199994</v>
      </c>
      <c r="C33" s="85">
        <v>16964340.57670005</v>
      </c>
      <c r="D33" t="s">
        <v>131</v>
      </c>
    </row>
    <row r="34" spans="1:4">
      <c r="A34" t="s">
        <v>133</v>
      </c>
      <c r="B34" s="85">
        <v>194386318.54299977</v>
      </c>
      <c r="C34" s="85">
        <v>18638773.711300015</v>
      </c>
      <c r="D34" t="s">
        <v>131</v>
      </c>
    </row>
    <row r="35" spans="1:4">
      <c r="A35" t="s">
        <v>134</v>
      </c>
      <c r="B35" s="85">
        <v>203425557.26699984</v>
      </c>
      <c r="C35" s="85">
        <v>19561748.653699983</v>
      </c>
      <c r="D35" t="s">
        <v>131</v>
      </c>
    </row>
    <row r="36" spans="1:4">
      <c r="B36" s="85">
        <v>0</v>
      </c>
      <c r="C36" s="85">
        <v>0</v>
      </c>
    </row>
    <row r="37" spans="1:4">
      <c r="B37" s="85">
        <f>SUM(B32:B36)</f>
        <v>750772277.05899966</v>
      </c>
      <c r="C37" s="75">
        <f>SUM(C32:C36)</f>
        <v>71865758.451400071</v>
      </c>
      <c r="D37" t="s">
        <v>135</v>
      </c>
    </row>
    <row r="38" spans="1:4">
      <c r="B38" s="85"/>
      <c r="C38" s="85"/>
      <c r="D38" s="86"/>
    </row>
    <row r="39" spans="1:4">
      <c r="A39" s="76" t="s">
        <v>136</v>
      </c>
      <c r="B39" s="87"/>
      <c r="C39" s="87"/>
      <c r="D39" s="77"/>
    </row>
    <row r="40" spans="1:4">
      <c r="A40" s="81" t="s">
        <v>110</v>
      </c>
      <c r="B40" s="84" t="s">
        <v>128</v>
      </c>
      <c r="C40" s="84" t="s">
        <v>129</v>
      </c>
      <c r="D40" s="81"/>
    </row>
    <row r="41" spans="1:4">
      <c r="A41" t="s">
        <v>137</v>
      </c>
      <c r="B41" s="85">
        <v>175304085.45700008</v>
      </c>
      <c r="C41" s="85">
        <f>+B41*0.1</f>
        <v>17530408.54570001</v>
      </c>
      <c r="D41" t="s">
        <v>131</v>
      </c>
    </row>
    <row r="42" spans="1:4">
      <c r="A42" t="s">
        <v>138</v>
      </c>
      <c r="B42" s="85">
        <v>177656315.79199994</v>
      </c>
      <c r="C42" s="85">
        <f t="shared" ref="C42:C44" si="0">+B42*0.1</f>
        <v>17765631.579199996</v>
      </c>
      <c r="D42" t="s">
        <v>131</v>
      </c>
    </row>
    <row r="43" spans="1:4">
      <c r="A43" t="s">
        <v>139</v>
      </c>
      <c r="B43" s="85">
        <v>194386318.54299977</v>
      </c>
      <c r="C43" s="85">
        <f t="shared" si="0"/>
        <v>19438631.854299977</v>
      </c>
      <c r="D43" t="s">
        <v>131</v>
      </c>
    </row>
    <row r="44" spans="1:4">
      <c r="A44" t="s">
        <v>140</v>
      </c>
      <c r="B44" s="88">
        <v>154445530</v>
      </c>
      <c r="C44" s="85">
        <f t="shared" si="0"/>
        <v>15444553</v>
      </c>
      <c r="D44" t="s">
        <v>131</v>
      </c>
    </row>
    <row r="45" spans="1:4">
      <c r="B45" s="85">
        <v>0</v>
      </c>
      <c r="C45" s="85">
        <v>0</v>
      </c>
    </row>
    <row r="46" spans="1:4">
      <c r="B46" s="88">
        <f>SUM(B41:B45)</f>
        <v>701792249.79199982</v>
      </c>
      <c r="C46" s="89">
        <f>SUM(C41:C45)</f>
        <v>70179224.979199976</v>
      </c>
    </row>
    <row r="47" spans="1:4">
      <c r="B47" s="90"/>
      <c r="C47" s="91"/>
      <c r="D47" s="86"/>
    </row>
    <row r="48" spans="1:4">
      <c r="A48" s="76" t="s">
        <v>141</v>
      </c>
      <c r="B48" s="77"/>
      <c r="C48" s="77"/>
      <c r="D48" s="77"/>
    </row>
    <row r="49" spans="1:4">
      <c r="A49" s="81" t="s">
        <v>110</v>
      </c>
      <c r="B49" s="81"/>
      <c r="C49" s="81"/>
      <c r="D49" s="81"/>
    </row>
    <row r="50" spans="1:4">
      <c r="A50" t="s">
        <v>142</v>
      </c>
      <c r="B50" s="90"/>
      <c r="C50" s="90"/>
      <c r="D50" t="s">
        <v>131</v>
      </c>
    </row>
    <row r="51" spans="1:4">
      <c r="A51" t="s">
        <v>143</v>
      </c>
      <c r="B51" s="90"/>
      <c r="C51" s="90"/>
      <c r="D51" t="s">
        <v>131</v>
      </c>
    </row>
    <row r="52" spans="1:4">
      <c r="A52" t="s">
        <v>144</v>
      </c>
      <c r="B52" s="90"/>
      <c r="C52" s="90"/>
      <c r="D52" t="s">
        <v>131</v>
      </c>
    </row>
    <row r="53" spans="1:4">
      <c r="A53" t="s">
        <v>145</v>
      </c>
      <c r="B53" s="90"/>
      <c r="C53" s="90"/>
      <c r="D53" t="s">
        <v>131</v>
      </c>
    </row>
    <row r="54" spans="1:4">
      <c r="B54" s="90"/>
      <c r="C54" s="90"/>
    </row>
    <row r="55" spans="1:4">
      <c r="B55" s="90"/>
      <c r="C55" s="9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727684-7218-4c4c-b8f9-db706b5ec5c1">
      <Terms xmlns="http://schemas.microsoft.com/office/infopath/2007/PartnerControls"/>
    </lcf76f155ced4ddcb4097134ff3c332f>
    <TaxCatchAll xmlns="7bdcdbe7-1b59-4267-ac42-6a538006b42e" xsi:nil="true"/>
    <SharedWithUsers xmlns="7bdcdbe7-1b59-4267-ac42-6a538006b42e">
      <UserInfo>
        <DisplayName/>
        <AccountId xsi:nil="true"/>
        <AccountType/>
      </UserInfo>
    </SharedWithUsers>
    <_x0023_ xmlns="2d727684-7218-4c4c-b8f9-db706b5ec5c1" xsi:nil="true"/>
    <Checked_x0020_Out xmlns="2d727684-7218-4c4c-b8f9-db706b5ec5c1">true</Checked_x0020_Ou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1ABC9319E0140B72900DAACF832D6" ma:contentTypeVersion="23" ma:contentTypeDescription="Create a new document." ma:contentTypeScope="" ma:versionID="80841609d58b3a9d86ce977ccb540511">
  <xsd:schema xmlns:xsd="http://www.w3.org/2001/XMLSchema" xmlns:xs="http://www.w3.org/2001/XMLSchema" xmlns:p="http://schemas.microsoft.com/office/2006/metadata/properties" xmlns:ns1="http://schemas.microsoft.com/sharepoint/v3" xmlns:ns2="2d727684-7218-4c4c-b8f9-db706b5ec5c1" xmlns:ns3="7bdcdbe7-1b59-4267-ac42-6a538006b42e" targetNamespace="http://schemas.microsoft.com/office/2006/metadata/properties" ma:root="true" ma:fieldsID="6b5569f5e4fbb9ffdfe696510a469ee3" ns1:_="" ns2:_="" ns3:_="">
    <xsd:import namespace="http://schemas.microsoft.com/sharepoint/v3"/>
    <xsd:import namespace="2d727684-7218-4c4c-b8f9-db706b5ec5c1"/>
    <xsd:import namespace="7bdcdbe7-1b59-4267-ac42-6a538006b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_x0023_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hecked_x0020_Ou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7684-7218-4c4c-b8f9-db706b5ec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23_" ma:index="15" nillable="true" ma:displayName="#" ma:description="Sorting Order" ma:internalName="_x0023_" ma:percentage="FALSE">
      <xsd:simpleType>
        <xsd:restriction base="dms:Number">
          <xsd:minInclusive value="1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hecked_x0020_Out" ma:index="21" nillable="true" ma:displayName="Checked Out" ma:default="1" ma:description="Checked out" ma:internalName="Checked_x0020_Out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cdbe7-1b59-4267-ac42-6a538006b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8b31a12-4d27-4064-85c0-e0356db98907}" ma:internalName="TaxCatchAll" ma:showField="CatchAllData" ma:web="7bdcdbe7-1b59-4267-ac42-6a538006b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C294B2-BF09-420C-9CF2-A644FDBC267C}"/>
</file>

<file path=customXml/itemProps2.xml><?xml version="1.0" encoding="utf-8"?>
<ds:datastoreItem xmlns:ds="http://schemas.openxmlformats.org/officeDocument/2006/customXml" ds:itemID="{ADB2E45D-B2E5-4ACD-AE38-5FACBF6C83BC}"/>
</file>

<file path=customXml/itemProps3.xml><?xml version="1.0" encoding="utf-8"?>
<ds:datastoreItem xmlns:ds="http://schemas.openxmlformats.org/officeDocument/2006/customXml" ds:itemID="{812BEE91-EF28-43E0-8974-7D4A564A8B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HCBS E-FMAP</dc:subject>
  <dc:creator>Donahue, Timothy (OHHS)</dc:creator>
  <cp:keywords/>
  <dc:description/>
  <cp:lastModifiedBy>Donahue, Timothy (OHHS)</cp:lastModifiedBy>
  <cp:revision/>
  <dcterms:created xsi:type="dcterms:W3CDTF">2024-03-20T12:40:38Z</dcterms:created>
  <dcterms:modified xsi:type="dcterms:W3CDTF">2026-04-16T16:32:03Z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0x0101008851ABC9319E0140B72900DAACF832D6</vt:lpwstr>
  </property>
  <property fmtid="{D5CDD505-2E9C-101B-9397-08002B2CF9AE}" pid="3" name="MediaServiceImageTags">
    <vt:lpwstr/>
  </property>
  <property fmtid="{D5CDD505-2E9C-101B-9397-08002B2CF9AE}" pid="4" name="Order">
    <vt:r8>5065100</vt:r8>
  </property>
  <property fmtid="{D5CDD505-2E9C-101B-9397-08002B2CF9AE}" pid="5" name="xd_Signature">
    <vt:bool>false</vt:bool>
  </property>
  <property fmtid="{D5CDD505-2E9C-101B-9397-08002B2CF9AE}" pid="6" name="Checked Out">
    <vt:bool>true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