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agdata\Civil\Healthcare\Opioid Settlement Monitoring\Payment Notifications and Confirmations\(4) Payments to Date_OSAC Website\"/>
    </mc:Choice>
  </mc:AlternateContent>
  <xr:revisionPtr revIDLastSave="0" documentId="13_ncr:1_{3B83C87F-0BE2-4231-BABE-7DC443EA1FF0}" xr6:coauthVersionLast="47" xr6:coauthVersionMax="47" xr10:uidLastSave="{00000000-0000-0000-0000-000000000000}"/>
  <bookViews>
    <workbookView xWindow="-108" yWindow="-108" windowWidth="23256" windowHeight="13896" firstSheet="2" activeTab="2" xr2:uid="{816B8D73-FB60-4421-AEEE-417DEE79B850}"/>
  </bookViews>
  <sheets>
    <sheet name="Total Payment Amounts" sheetId="2" r:id="rId1"/>
    <sheet name="State Payments to Date" sheetId="3" r:id="rId2"/>
    <sheet name="Municipality Payments to Dat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1" l="1"/>
  <c r="P41" i="1" l="1"/>
  <c r="U40" i="1"/>
  <c r="G41" i="1" l="1"/>
  <c r="N41" i="1" l="1"/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T41" i="1"/>
  <c r="C40" i="3" l="1"/>
  <c r="C41" i="1" l="1"/>
  <c r="K41" i="1"/>
  <c r="J41" i="1"/>
  <c r="M41" i="1"/>
  <c r="S41" i="1" l="1"/>
  <c r="L41" i="1"/>
  <c r="R41" i="1"/>
  <c r="O41" i="1"/>
  <c r="F41" i="1" l="1"/>
  <c r="E41" i="1"/>
  <c r="I41" i="1" l="1"/>
  <c r="E4" i="2" l="1"/>
  <c r="D4" i="2"/>
  <c r="E3" i="2"/>
  <c r="D3" i="2"/>
  <c r="E2" i="2"/>
  <c r="D2" i="2"/>
  <c r="E6" i="2"/>
  <c r="E5" i="2"/>
  <c r="D5" i="2"/>
  <c r="D6" i="2"/>
  <c r="D41" i="1"/>
  <c r="B41" i="1"/>
  <c r="F2" i="2" l="1"/>
  <c r="F3" i="2"/>
  <c r="H41" i="1"/>
  <c r="U41" i="1" s="1"/>
  <c r="F4" i="2" l="1"/>
</calcChain>
</file>

<file path=xl/sharedStrings.xml><?xml version="1.0" encoding="utf-8"?>
<sst xmlns="http://schemas.openxmlformats.org/spreadsheetml/2006/main" count="139" uniqueCount="106">
  <si>
    <t>City/Town</t>
  </si>
  <si>
    <t>Janssen 2022</t>
  </si>
  <si>
    <t>Distributors 2022</t>
  </si>
  <si>
    <t>Warren</t>
  </si>
  <si>
    <t>Warwick</t>
  </si>
  <si>
    <t>West Greenwich</t>
  </si>
  <si>
    <t>East Greenwich</t>
  </si>
  <si>
    <t>West Warwick</t>
  </si>
  <si>
    <t>Middletown</t>
  </si>
  <si>
    <t>Little Compton</t>
  </si>
  <si>
    <t>Central Falls</t>
  </si>
  <si>
    <t>Portsmouth</t>
  </si>
  <si>
    <t>Pawtucket</t>
  </si>
  <si>
    <t>Providence</t>
  </si>
  <si>
    <t>Burrillville</t>
  </si>
  <si>
    <t>Glocester</t>
  </si>
  <si>
    <t>Foster</t>
  </si>
  <si>
    <t>Lincoln</t>
  </si>
  <si>
    <t>Smithfield</t>
  </si>
  <si>
    <t>Exeter</t>
  </si>
  <si>
    <t>Narragansett</t>
  </si>
  <si>
    <t>North Kingstown</t>
  </si>
  <si>
    <t>South Kingstown</t>
  </si>
  <si>
    <t>Westerly</t>
  </si>
  <si>
    <t>Coventry</t>
  </si>
  <si>
    <t>Barrington</t>
  </si>
  <si>
    <t>Newport</t>
  </si>
  <si>
    <t>Jamestown</t>
  </si>
  <si>
    <t>Cranston</t>
  </si>
  <si>
    <t>Tiverton</t>
  </si>
  <si>
    <t>East Providence</t>
  </si>
  <si>
    <t>Woonsocket</t>
  </si>
  <si>
    <t>Cumberland</t>
  </si>
  <si>
    <t>Johnston</t>
  </si>
  <si>
    <t>North Smithfield</t>
  </si>
  <si>
    <t>Charlestown</t>
  </si>
  <si>
    <t>Scituate</t>
  </si>
  <si>
    <t>North Providence</t>
  </si>
  <si>
    <t>Richmond</t>
  </si>
  <si>
    <t>Hopkinton</t>
  </si>
  <si>
    <t>New Shoreham</t>
  </si>
  <si>
    <t>TOTAL</t>
  </si>
  <si>
    <t>Bristol</t>
  </si>
  <si>
    <t>Settlement</t>
  </si>
  <si>
    <t>Janssen</t>
  </si>
  <si>
    <t>Mallinckrodt</t>
  </si>
  <si>
    <t>Teva</t>
  </si>
  <si>
    <t>Allergan</t>
  </si>
  <si>
    <t>Distributors</t>
  </si>
  <si>
    <t>Percentage of Total Received by Cities/Towns to Date</t>
  </si>
  <si>
    <t>NOTE: The above settlement amounts are estimates only. Total amounts may changes based on conditions included in the settlement agreements.</t>
  </si>
  <si>
    <t>Anticipated Total Amount (RI)</t>
  </si>
  <si>
    <t xml:space="preserve"> Amount to State</t>
  </si>
  <si>
    <t xml:space="preserve"> Amount to Cities/Towns</t>
  </si>
  <si>
    <t>Purdue (settlement pending)</t>
  </si>
  <si>
    <t>CVS (settlement pending)</t>
  </si>
  <si>
    <t>Walgreens (settlement pending)</t>
  </si>
  <si>
    <t>Walmart (settlement pending)</t>
  </si>
  <si>
    <t>Endo (settlement pending)</t>
  </si>
  <si>
    <t>Settlement Duration</t>
  </si>
  <si>
    <t>10 years</t>
  </si>
  <si>
    <t>17 years</t>
  </si>
  <si>
    <t>9 years</t>
  </si>
  <si>
    <t>TBD</t>
  </si>
  <si>
    <t>12 years*</t>
  </si>
  <si>
    <t>7 years*</t>
  </si>
  <si>
    <t>* Settlement duration in these cases applies to the state only. Municipalities received the full amount under these settlements in 2022.</t>
  </si>
  <si>
    <t>Defendant</t>
  </si>
  <si>
    <t>Calendar Year</t>
  </si>
  <si>
    <t>Amount</t>
  </si>
  <si>
    <t>McKinsey</t>
  </si>
  <si>
    <t>Teva/Allergan</t>
  </si>
  <si>
    <t>N/A</t>
  </si>
  <si>
    <t>5 years</t>
  </si>
  <si>
    <t>Mallinckrodt 2023 - Payment 1</t>
  </si>
  <si>
    <t>Mallinckrodt 2023 - Payment 2</t>
  </si>
  <si>
    <t>Publicis</t>
  </si>
  <si>
    <t>Distributors 2023</t>
  </si>
  <si>
    <t>Distributors 2024</t>
  </si>
  <si>
    <t>CVS 2024 - Payment 1</t>
  </si>
  <si>
    <t>CVS 2024 - Payment 2</t>
  </si>
  <si>
    <t>Walgreens 2024 - Payment 1</t>
  </si>
  <si>
    <t>Walgreens 2024 - Payment 2</t>
  </si>
  <si>
    <t>Endo 2024</t>
  </si>
  <si>
    <t>Walmart 2024 - Payment 1</t>
  </si>
  <si>
    <t>Walmart 2024 - Payment 2</t>
  </si>
  <si>
    <t>Amerisource Bergen (Cencora)  2024</t>
  </si>
  <si>
    <t>Cardinal Health 2024</t>
  </si>
  <si>
    <t>Amerisource Bergen (Cencora)</t>
  </si>
  <si>
    <t>Allergan - Payment 1</t>
  </si>
  <si>
    <t>Allergan - Payment 2</t>
  </si>
  <si>
    <t>CVS - Payment 1</t>
  </si>
  <si>
    <t>CVS - Payment 2</t>
  </si>
  <si>
    <t>Walgreens - Payment 1</t>
  </si>
  <si>
    <t>Walgreens - Payment 2</t>
  </si>
  <si>
    <t>Walmart - Payment 1</t>
  </si>
  <si>
    <t>Walmart - Payment 2</t>
  </si>
  <si>
    <t>Cardinal Health</t>
  </si>
  <si>
    <t>Teva/Allergan 2022</t>
  </si>
  <si>
    <t>Walgreens</t>
  </si>
  <si>
    <t>CVS</t>
  </si>
  <si>
    <t>CVS 2025</t>
  </si>
  <si>
    <t>Endo - Payment 1</t>
  </si>
  <si>
    <t>Endo - Payment 2</t>
  </si>
  <si>
    <t>Distributors 2025</t>
  </si>
  <si>
    <t>Walgreens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</si>
</sst>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[$-10409]&quot;$&quot;#,##0.00;\(&quot;$&quot;#,##0.00\)"/>
    <numFmt numFmtId="166" formatCode="&quot;$&quot;#,##0.0_);[Red]\(&quot;$&quot;#,##0.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12" xfId="0" applyNumberFormat="1" applyFont="1" applyBorder="1"/>
    <xf numFmtId="164" fontId="0" fillId="0" borderId="13" xfId="0" applyNumberFormat="1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0" xfId="0" applyBorder="1" applyAlignment="1">
      <alignment horizontal="right"/>
    </xf>
    <xf numFmtId="164" fontId="0" fillId="0" borderId="21" xfId="0" applyNumberFormat="1" applyBorder="1" applyAlignment="1">
      <alignment horizontal="right"/>
    </xf>
    <xf numFmtId="10" fontId="0" fillId="0" borderId="22" xfId="0" applyNumberFormat="1" applyBorder="1" applyAlignment="1">
      <alignment horizontal="right"/>
    </xf>
    <xf numFmtId="0" fontId="0" fillId="0" borderId="23" xfId="0" applyBorder="1" applyAlignment="1">
      <alignment horizontal="right"/>
    </xf>
    <xf numFmtId="164" fontId="0" fillId="0" borderId="0" xfId="0" applyNumberFormat="1" applyAlignment="1">
      <alignment horizontal="right"/>
    </xf>
    <xf numFmtId="10" fontId="0" fillId="0" borderId="17" xfId="0" applyNumberForma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9" fontId="0" fillId="0" borderId="17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4" fillId="0" borderId="24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8" fontId="4" fillId="0" borderId="18" xfId="0" applyNumberFormat="1" applyFont="1" applyBorder="1" applyAlignment="1">
      <alignment horizontal="right"/>
    </xf>
    <xf numFmtId="0" fontId="0" fillId="2" borderId="16" xfId="0" applyFill="1" applyBorder="1"/>
    <xf numFmtId="8" fontId="0" fillId="0" borderId="0" xfId="0" applyNumberFormat="1" applyAlignment="1">
      <alignment horizontal="right"/>
    </xf>
    <xf numFmtId="0" fontId="1" fillId="0" borderId="15" xfId="0" applyFont="1" applyBorder="1"/>
    <xf numFmtId="0" fontId="0" fillId="0" borderId="14" xfId="0" applyBorder="1"/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7" fontId="5" fillId="0" borderId="1" xfId="1" applyNumberFormat="1" applyFont="1" applyBorder="1" applyAlignment="1">
      <alignment horizontal="right" vertical="center" shrinkToFit="1"/>
    </xf>
    <xf numFmtId="7" fontId="5" fillId="0" borderId="1" xfId="2" applyNumberFormat="1" applyFont="1" applyBorder="1" applyAlignment="1">
      <alignment horizontal="right" vertical="center" shrinkToFit="1"/>
    </xf>
    <xf numFmtId="164" fontId="5" fillId="0" borderId="1" xfId="2" applyNumberFormat="1" applyFont="1" applyBorder="1" applyAlignment="1">
      <alignment horizontal="right" vertical="center" shrinkToFit="1"/>
    </xf>
    <xf numFmtId="164" fontId="0" fillId="0" borderId="17" xfId="0" applyNumberForma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textRotation="45"/>
    </xf>
    <xf numFmtId="0" fontId="1" fillId="0" borderId="25" xfId="0" applyFont="1" applyBorder="1" applyAlignment="1">
      <alignment horizontal="center" textRotation="45"/>
    </xf>
    <xf numFmtId="0" fontId="1" fillId="0" borderId="16" xfId="0" applyFont="1" applyBorder="1" applyAlignment="1">
      <alignment horizontal="center" textRotation="45"/>
    </xf>
    <xf numFmtId="0" fontId="1" fillId="0" borderId="14" xfId="0" applyFont="1" applyBorder="1" applyAlignment="1">
      <alignment horizontal="center" textRotation="45"/>
    </xf>
    <xf numFmtId="164" fontId="0" fillId="0" borderId="26" xfId="0" applyNumberFormat="1" applyBorder="1"/>
    <xf numFmtId="164" fontId="0" fillId="0" borderId="27" xfId="0" applyNumberFormat="1" applyBorder="1"/>
    <xf numFmtId="164" fontId="1" fillId="0" borderId="16" xfId="0" applyNumberFormat="1" applyFont="1" applyBorder="1"/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7" fontId="5" fillId="0" borderId="2" xfId="1" applyNumberFormat="1" applyFont="1" applyBorder="1" applyAlignment="1">
      <alignment horizontal="right" vertical="center" shrinkToFit="1"/>
    </xf>
    <xf numFmtId="164" fontId="0" fillId="0" borderId="3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7" fontId="5" fillId="0" borderId="2" xfId="2" applyNumberFormat="1" applyFont="1" applyBorder="1" applyAlignment="1">
      <alignment horizontal="right" vertical="center" shrinkToFit="1"/>
    </xf>
    <xf numFmtId="164" fontId="5" fillId="0" borderId="2" xfId="2" applyNumberFormat="1" applyFont="1" applyBorder="1" applyAlignment="1">
      <alignment horizontal="right" vertical="center" shrinkToFit="1"/>
    </xf>
    <xf numFmtId="164" fontId="5" fillId="0" borderId="27" xfId="0" applyNumberFormat="1" applyFont="1" applyBorder="1" applyAlignment="1">
      <alignment horizontal="right"/>
    </xf>
    <xf numFmtId="164" fontId="0" fillId="0" borderId="29" xfId="0" applyNumberFormat="1" applyBorder="1" applyAlignment="1">
      <alignment horizontal="right"/>
    </xf>
    <xf numFmtId="164" fontId="0" fillId="0" borderId="30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31" xfId="0" applyNumberFormat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</cellXfs>
  <cellStyles count="7">
    <cellStyle name="Normal" xfId="0" builtinId="0"/>
    <cellStyle name="Normal 2" xfId="2" xr:uid="{0B92D171-CA82-4DD3-8DF8-8C782370CE43}"/>
    <cellStyle name="Normal 2 10" xfId="4" xr:uid="{9ED63EA3-3B0C-4644-9DF7-361621D57C10}"/>
    <cellStyle name="Normal 2 13" xfId="3" xr:uid="{85228CE8-6A65-482C-912F-1ECFBA7C56EC}"/>
    <cellStyle name="Normal 2 2" xfId="1" xr:uid="{62D47DC6-7B89-465C-852B-8254AF30DF44}"/>
    <cellStyle name="Percent 2" xfId="6" xr:uid="{73683458-D569-4D8C-8F6D-D535AC8E6F9E}"/>
    <cellStyle name="Percent 2 2" xfId="5" xr:uid="{D67E0AC3-270C-459C-BA6C-84D1A2D8C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19A8-EE96-4706-8238-6770F5AAC82E}">
  <dimension ref="A1:F15"/>
  <sheetViews>
    <sheetView workbookViewId="0">
      <selection activeCell="C30" sqref="C30"/>
    </sheetView>
  </sheetViews>
  <sheetFormatPr defaultRowHeight="14.4" x14ac:dyDescent="0.3"/>
  <cols>
    <col min="1" max="1" width="33.6640625" customWidth="1"/>
    <col min="2" max="2" width="18.6640625" customWidth="1"/>
    <col min="3" max="3" width="29.109375" customWidth="1"/>
    <col min="4" max="4" width="16" bestFit="1" customWidth="1"/>
    <col min="5" max="5" width="23.33203125" bestFit="1" customWidth="1"/>
    <col min="6" max="6" width="49.44140625" bestFit="1" customWidth="1"/>
  </cols>
  <sheetData>
    <row r="1" spans="1:6" ht="15" thickBot="1" x14ac:dyDescent="0.35">
      <c r="A1" s="12" t="s">
        <v>43</v>
      </c>
      <c r="B1" s="12" t="s">
        <v>59</v>
      </c>
      <c r="C1" s="13" t="s">
        <v>51</v>
      </c>
      <c r="D1" s="13" t="s">
        <v>52</v>
      </c>
      <c r="E1" s="13" t="s">
        <v>53</v>
      </c>
      <c r="F1" s="14" t="s">
        <v>49</v>
      </c>
    </row>
    <row r="2" spans="1:6" x14ac:dyDescent="0.3">
      <c r="A2" s="15" t="s">
        <v>48</v>
      </c>
      <c r="B2" s="17" t="s">
        <v>61</v>
      </c>
      <c r="C2" s="18">
        <v>90833526.930000007</v>
      </c>
      <c r="D2" s="18">
        <f>C2*0.8</f>
        <v>72666821.544000015</v>
      </c>
      <c r="E2" s="18">
        <f>C2*0.2</f>
        <v>18166705.386000004</v>
      </c>
      <c r="F2" s="19">
        <f>('Municipality Payments to Date'!D41)/E2</f>
        <v>8.7615022724383804E-2</v>
      </c>
    </row>
    <row r="3" spans="1:6" x14ac:dyDescent="0.3">
      <c r="A3" s="15" t="s">
        <v>44</v>
      </c>
      <c r="B3" s="20" t="s">
        <v>60</v>
      </c>
      <c r="C3" s="21">
        <v>21100000</v>
      </c>
      <c r="D3" s="21">
        <f>C3*0.8</f>
        <v>16880000</v>
      </c>
      <c r="E3" s="21">
        <f>C3*0.2</f>
        <v>4220000</v>
      </c>
      <c r="F3" s="22">
        <f>'Municipality Payments to Date'!B41/'Total Payment Amounts'!E3</f>
        <v>0.7433270260663507</v>
      </c>
    </row>
    <row r="4" spans="1:6" x14ac:dyDescent="0.3">
      <c r="A4" s="15" t="s">
        <v>45</v>
      </c>
      <c r="B4" s="20" t="s">
        <v>62</v>
      </c>
      <c r="C4" s="21">
        <v>4900000</v>
      </c>
      <c r="D4" s="21">
        <f>C4*0.8</f>
        <v>3920000</v>
      </c>
      <c r="E4" s="21">
        <f>C4*0.2</f>
        <v>980000</v>
      </c>
      <c r="F4" s="22">
        <f>'Municipality Payments to Date'!H41/'Total Payment Amounts'!E4</f>
        <v>0.14138220408163266</v>
      </c>
    </row>
    <row r="5" spans="1:6" x14ac:dyDescent="0.3">
      <c r="A5" s="15" t="s">
        <v>46</v>
      </c>
      <c r="B5" s="20" t="s">
        <v>64</v>
      </c>
      <c r="C5" s="21">
        <v>21000000</v>
      </c>
      <c r="D5" s="21">
        <f>C5*0.8</f>
        <v>16800000</v>
      </c>
      <c r="E5" s="21">
        <f>C5*0.2</f>
        <v>4200000</v>
      </c>
      <c r="F5" s="22">
        <v>1</v>
      </c>
    </row>
    <row r="6" spans="1:6" x14ac:dyDescent="0.3">
      <c r="A6" s="15" t="s">
        <v>47</v>
      </c>
      <c r="B6" s="20" t="s">
        <v>65</v>
      </c>
      <c r="C6" s="21">
        <v>7500000</v>
      </c>
      <c r="D6" s="21">
        <f>C6*0.8</f>
        <v>6000000</v>
      </c>
      <c r="E6" s="21">
        <f>C6*0.2</f>
        <v>1500000</v>
      </c>
      <c r="F6" s="22">
        <v>1</v>
      </c>
    </row>
    <row r="7" spans="1:6" x14ac:dyDescent="0.3">
      <c r="A7" s="15" t="s">
        <v>70</v>
      </c>
      <c r="B7" s="20" t="s">
        <v>73</v>
      </c>
      <c r="C7" s="21">
        <v>2592857</v>
      </c>
      <c r="D7" s="21">
        <v>2592857</v>
      </c>
      <c r="E7" s="21" t="s">
        <v>72</v>
      </c>
      <c r="F7" s="22" t="s">
        <v>72</v>
      </c>
    </row>
    <row r="8" spans="1:6" x14ac:dyDescent="0.3">
      <c r="A8" s="15" t="s">
        <v>54</v>
      </c>
      <c r="B8" s="23" t="s">
        <v>63</v>
      </c>
      <c r="C8" s="34">
        <v>45000000</v>
      </c>
      <c r="D8" s="25"/>
      <c r="E8" s="25"/>
      <c r="F8" s="26"/>
    </row>
    <row r="9" spans="1:6" x14ac:dyDescent="0.3">
      <c r="A9" s="15" t="s">
        <v>55</v>
      </c>
      <c r="B9" s="23" t="s">
        <v>63</v>
      </c>
      <c r="C9" s="24" t="s">
        <v>63</v>
      </c>
      <c r="D9" s="27"/>
      <c r="E9" s="27"/>
      <c r="F9" s="28"/>
    </row>
    <row r="10" spans="1:6" x14ac:dyDescent="0.3">
      <c r="A10" s="15" t="s">
        <v>56</v>
      </c>
      <c r="B10" s="23" t="s">
        <v>63</v>
      </c>
      <c r="C10" s="24" t="s">
        <v>63</v>
      </c>
      <c r="D10" s="27"/>
      <c r="E10" s="27"/>
      <c r="F10" s="28"/>
    </row>
    <row r="11" spans="1:6" x14ac:dyDescent="0.3">
      <c r="A11" s="15" t="s">
        <v>57</v>
      </c>
      <c r="B11" s="23" t="s">
        <v>63</v>
      </c>
      <c r="C11" s="24" t="s">
        <v>63</v>
      </c>
      <c r="D11" s="27"/>
      <c r="E11" s="27"/>
      <c r="F11" s="28"/>
    </row>
    <row r="12" spans="1:6" ht="15" thickBot="1" x14ac:dyDescent="0.35">
      <c r="A12" s="16" t="s">
        <v>58</v>
      </c>
      <c r="B12" s="29" t="s">
        <v>63</v>
      </c>
      <c r="C12" s="32" t="s">
        <v>63</v>
      </c>
      <c r="D12" s="30"/>
      <c r="E12" s="30"/>
      <c r="F12" s="31"/>
    </row>
    <row r="13" spans="1:6" ht="15" thickBot="1" x14ac:dyDescent="0.35"/>
    <row r="14" spans="1:6" ht="15" thickBot="1" x14ac:dyDescent="0.35">
      <c r="A14" s="71" t="s">
        <v>50</v>
      </c>
      <c r="B14" s="72"/>
      <c r="C14" s="72"/>
      <c r="D14" s="72"/>
      <c r="E14" s="72"/>
      <c r="F14" s="73"/>
    </row>
    <row r="15" spans="1:6" ht="15" thickBot="1" x14ac:dyDescent="0.35">
      <c r="A15" s="74" t="s">
        <v>66</v>
      </c>
      <c r="B15" s="75"/>
      <c r="C15" s="75"/>
      <c r="D15" s="75"/>
      <c r="E15" s="75"/>
      <c r="F15" s="33"/>
    </row>
  </sheetData>
  <mergeCells count="2">
    <mergeCell ref="A14:F14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2CEB-4B06-4E28-A793-04A22372E61D}">
  <dimension ref="A1:D46"/>
  <sheetViews>
    <sheetView topLeftCell="A13" workbookViewId="0">
      <selection activeCell="D22" sqref="D22"/>
    </sheetView>
  </sheetViews>
  <sheetFormatPr defaultRowHeight="14.4" x14ac:dyDescent="0.3"/>
  <cols>
    <col min="1" max="1" width="27.88671875" customWidth="1"/>
    <col min="2" max="2" width="13.109375" customWidth="1"/>
    <col min="3" max="3" width="15.109375" customWidth="1"/>
    <col min="4" max="4" width="48.5546875" customWidth="1"/>
    <col min="8" max="8" width="9.109375" customWidth="1"/>
    <col min="12" max="12" width="9.109375" customWidth="1"/>
  </cols>
  <sheetData>
    <row r="1" spans="1:4" ht="15" thickBot="1" x14ac:dyDescent="0.35">
      <c r="A1" s="12" t="s">
        <v>67</v>
      </c>
      <c r="B1" s="13" t="s">
        <v>68</v>
      </c>
      <c r="C1" s="14" t="s">
        <v>69</v>
      </c>
    </row>
    <row r="2" spans="1:4" x14ac:dyDescent="0.3">
      <c r="A2" s="15" t="s">
        <v>70</v>
      </c>
      <c r="B2">
        <v>2021</v>
      </c>
      <c r="C2" s="42">
        <v>2149117.66</v>
      </c>
    </row>
    <row r="3" spans="1:4" x14ac:dyDescent="0.3">
      <c r="A3" s="15" t="s">
        <v>44</v>
      </c>
      <c r="B3">
        <v>2022</v>
      </c>
      <c r="C3" s="42">
        <v>12646509.15</v>
      </c>
    </row>
    <row r="4" spans="1:4" x14ac:dyDescent="0.3">
      <c r="A4" s="15" t="s">
        <v>70</v>
      </c>
      <c r="B4">
        <v>2022</v>
      </c>
      <c r="C4" s="42">
        <v>110935.17</v>
      </c>
    </row>
    <row r="5" spans="1:4" x14ac:dyDescent="0.3">
      <c r="A5" s="15" t="s">
        <v>48</v>
      </c>
      <c r="B5">
        <v>2022</v>
      </c>
      <c r="C5" s="42">
        <v>6366705.2400000002</v>
      </c>
    </row>
    <row r="6" spans="1:4" x14ac:dyDescent="0.3">
      <c r="A6" s="15" t="s">
        <v>71</v>
      </c>
      <c r="B6">
        <v>2022</v>
      </c>
      <c r="C6" s="42">
        <v>6300000</v>
      </c>
    </row>
    <row r="7" spans="1:4" x14ac:dyDescent="0.3">
      <c r="A7" s="15" t="s">
        <v>70</v>
      </c>
      <c r="B7">
        <v>2023</v>
      </c>
      <c r="C7" s="42">
        <v>110935.17</v>
      </c>
    </row>
    <row r="8" spans="1:4" x14ac:dyDescent="0.3">
      <c r="A8" s="15" t="s">
        <v>46</v>
      </c>
      <c r="B8">
        <v>2023</v>
      </c>
      <c r="C8" s="42">
        <v>2250000</v>
      </c>
    </row>
    <row r="9" spans="1:4" x14ac:dyDescent="0.3">
      <c r="A9" s="15" t="s">
        <v>45</v>
      </c>
      <c r="B9">
        <v>2023</v>
      </c>
      <c r="C9" s="42">
        <v>554218.30000000005</v>
      </c>
    </row>
    <row r="10" spans="1:4" x14ac:dyDescent="0.3">
      <c r="A10" s="15" t="s">
        <v>89</v>
      </c>
      <c r="B10">
        <v>2023</v>
      </c>
      <c r="C10" s="42">
        <v>1250000</v>
      </c>
    </row>
    <row r="11" spans="1:4" x14ac:dyDescent="0.3">
      <c r="A11" s="15" t="s">
        <v>90</v>
      </c>
      <c r="B11">
        <v>2023</v>
      </c>
      <c r="C11" s="42">
        <v>194305.61</v>
      </c>
    </row>
    <row r="12" spans="1:4" x14ac:dyDescent="0.3">
      <c r="A12" s="15" t="s">
        <v>45</v>
      </c>
      <c r="B12">
        <v>2023</v>
      </c>
      <c r="C12" s="42">
        <v>652021.53</v>
      </c>
      <c r="D12" s="43"/>
    </row>
    <row r="13" spans="1:4" x14ac:dyDescent="0.3">
      <c r="A13" s="15" t="s">
        <v>44</v>
      </c>
      <c r="B13">
        <v>2023</v>
      </c>
      <c r="C13" s="42">
        <v>173510.23</v>
      </c>
    </row>
    <row r="14" spans="1:4" x14ac:dyDescent="0.3">
      <c r="A14" s="15" t="s">
        <v>48</v>
      </c>
      <c r="B14">
        <v>2023</v>
      </c>
      <c r="C14" s="42">
        <v>3262435.82</v>
      </c>
    </row>
    <row r="15" spans="1:4" x14ac:dyDescent="0.3">
      <c r="A15" s="15" t="s">
        <v>70</v>
      </c>
      <c r="B15">
        <v>2024</v>
      </c>
      <c r="C15" s="42">
        <v>110935.17</v>
      </c>
    </row>
    <row r="16" spans="1:4" x14ac:dyDescent="0.3">
      <c r="A16" s="15" t="s">
        <v>48</v>
      </c>
      <c r="B16">
        <v>2024</v>
      </c>
      <c r="C16" s="42">
        <v>4083400.57</v>
      </c>
    </row>
    <row r="17" spans="1:3" x14ac:dyDescent="0.3">
      <c r="A17" s="15" t="s">
        <v>46</v>
      </c>
      <c r="B17">
        <v>2024</v>
      </c>
      <c r="C17" s="42">
        <v>1750000</v>
      </c>
    </row>
    <row r="18" spans="1:3" x14ac:dyDescent="0.3">
      <c r="A18" s="15" t="s">
        <v>89</v>
      </c>
      <c r="B18">
        <v>2024</v>
      </c>
      <c r="C18" s="42">
        <v>1250000</v>
      </c>
    </row>
    <row r="19" spans="1:3" x14ac:dyDescent="0.3">
      <c r="A19" s="15" t="s">
        <v>90</v>
      </c>
      <c r="B19">
        <v>2024</v>
      </c>
      <c r="C19" s="42">
        <v>194305.6</v>
      </c>
    </row>
    <row r="20" spans="1:3" x14ac:dyDescent="0.3">
      <c r="A20" s="15" t="s">
        <v>88</v>
      </c>
      <c r="B20">
        <v>2024</v>
      </c>
      <c r="C20" s="42">
        <v>302786.17</v>
      </c>
    </row>
    <row r="21" spans="1:3" x14ac:dyDescent="0.3">
      <c r="A21" s="15" t="s">
        <v>97</v>
      </c>
      <c r="B21">
        <v>2024</v>
      </c>
      <c r="C21" s="42">
        <v>304452.42</v>
      </c>
    </row>
    <row r="22" spans="1:3" x14ac:dyDescent="0.3">
      <c r="A22" s="15" t="s">
        <v>91</v>
      </c>
      <c r="B22">
        <v>2024</v>
      </c>
      <c r="C22" s="42">
        <v>1231313.1499999999</v>
      </c>
    </row>
    <row r="23" spans="1:3" x14ac:dyDescent="0.3">
      <c r="A23" s="15" t="s">
        <v>92</v>
      </c>
      <c r="B23">
        <v>2024</v>
      </c>
      <c r="C23" s="42">
        <v>986001.36</v>
      </c>
    </row>
    <row r="24" spans="1:3" x14ac:dyDescent="0.3">
      <c r="A24" s="15" t="s">
        <v>93</v>
      </c>
      <c r="B24">
        <v>2024</v>
      </c>
      <c r="C24" s="42">
        <v>1419521.56</v>
      </c>
    </row>
    <row r="25" spans="1:3" x14ac:dyDescent="0.3">
      <c r="A25" s="15" t="s">
        <v>94</v>
      </c>
      <c r="B25">
        <v>2024</v>
      </c>
      <c r="C25" s="42">
        <v>959413.89</v>
      </c>
    </row>
    <row r="26" spans="1:3" x14ac:dyDescent="0.3">
      <c r="A26" s="15" t="s">
        <v>95</v>
      </c>
      <c r="B26">
        <v>2024</v>
      </c>
      <c r="C26" s="42">
        <v>3732596.3</v>
      </c>
    </row>
    <row r="27" spans="1:3" x14ac:dyDescent="0.3">
      <c r="A27" s="15" t="s">
        <v>96</v>
      </c>
      <c r="B27">
        <v>2024</v>
      </c>
      <c r="C27" s="42">
        <v>5940176.5599999996</v>
      </c>
    </row>
    <row r="28" spans="1:3" x14ac:dyDescent="0.3">
      <c r="A28" s="15" t="s">
        <v>76</v>
      </c>
      <c r="B28">
        <v>2024</v>
      </c>
      <c r="C28" s="42">
        <v>1531642.21</v>
      </c>
    </row>
    <row r="29" spans="1:3" x14ac:dyDescent="0.3">
      <c r="A29" s="15" t="s">
        <v>44</v>
      </c>
      <c r="B29">
        <v>2024</v>
      </c>
      <c r="C29" s="42">
        <v>161116.64000000001</v>
      </c>
    </row>
    <row r="30" spans="1:3" x14ac:dyDescent="0.3">
      <c r="A30" s="15" t="s">
        <v>102</v>
      </c>
      <c r="B30">
        <v>2024</v>
      </c>
      <c r="C30" s="42">
        <v>1141094.3600000001</v>
      </c>
    </row>
    <row r="31" spans="1:3" x14ac:dyDescent="0.3">
      <c r="A31" s="15" t="s">
        <v>103</v>
      </c>
      <c r="B31">
        <v>2024</v>
      </c>
      <c r="C31" s="42">
        <v>62372.7</v>
      </c>
    </row>
    <row r="32" spans="1:3" x14ac:dyDescent="0.3">
      <c r="A32" s="15" t="s">
        <v>46</v>
      </c>
      <c r="B32">
        <v>2025</v>
      </c>
      <c r="C32" s="42">
        <v>1250000</v>
      </c>
    </row>
    <row r="33" spans="1:3" x14ac:dyDescent="0.3">
      <c r="A33" s="15" t="s">
        <v>70</v>
      </c>
      <c r="B33">
        <v>2025</v>
      </c>
      <c r="C33" s="42">
        <v>110935.17</v>
      </c>
    </row>
    <row r="34" spans="1:3" x14ac:dyDescent="0.3">
      <c r="A34" s="15" t="s">
        <v>99</v>
      </c>
      <c r="B34">
        <v>2025</v>
      </c>
      <c r="C34" s="42">
        <v>959413.89</v>
      </c>
    </row>
    <row r="35" spans="1:3" x14ac:dyDescent="0.3">
      <c r="A35" s="15" t="s">
        <v>100</v>
      </c>
      <c r="B35">
        <v>2025</v>
      </c>
      <c r="C35" s="42">
        <v>1949087.69</v>
      </c>
    </row>
    <row r="36" spans="1:3" x14ac:dyDescent="0.3">
      <c r="A36" s="15" t="s">
        <v>48</v>
      </c>
      <c r="B36">
        <v>2025</v>
      </c>
      <c r="C36" s="42">
        <v>4083400.57</v>
      </c>
    </row>
    <row r="37" spans="1:3" x14ac:dyDescent="0.3">
      <c r="A37" s="15" t="s">
        <v>89</v>
      </c>
      <c r="B37">
        <v>2025</v>
      </c>
      <c r="C37" s="42">
        <v>1250000</v>
      </c>
    </row>
    <row r="38" spans="1:3" x14ac:dyDescent="0.3">
      <c r="A38" s="15" t="s">
        <v>90</v>
      </c>
      <c r="B38">
        <v>2025</v>
      </c>
      <c r="C38" s="42">
        <v>194305.6</v>
      </c>
    </row>
    <row r="39" spans="1:3" ht="15" thickBot="1" x14ac:dyDescent="0.35">
      <c r="A39" s="15" t="s">
        <v>46</v>
      </c>
      <c r="B39">
        <v>2026</v>
      </c>
      <c r="C39" s="42">
        <v>1000000</v>
      </c>
    </row>
    <row r="40" spans="1:3" ht="15" thickBot="1" x14ac:dyDescent="0.35">
      <c r="A40" s="35" t="s">
        <v>41</v>
      </c>
      <c r="B40" s="36"/>
      <c r="C40" s="50">
        <f>SUM(C2:C39)</f>
        <v>71978965.460000008</v>
      </c>
    </row>
    <row r="41" spans="1:3" x14ac:dyDescent="0.3">
      <c r="C41" s="1"/>
    </row>
    <row r="42" spans="1:3" x14ac:dyDescent="0.3">
      <c r="C42" s="1"/>
    </row>
    <row r="43" spans="1:3" x14ac:dyDescent="0.3">
      <c r="C43" s="1"/>
    </row>
    <row r="44" spans="1:3" x14ac:dyDescent="0.3">
      <c r="C44" s="1"/>
    </row>
    <row r="45" spans="1:3" x14ac:dyDescent="0.3">
      <c r="C45" s="1"/>
    </row>
    <row r="46" spans="1:3" x14ac:dyDescent="0.3">
      <c r="C46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FB37-6A74-4125-AB23-39202E1F4A40}">
  <dimension ref="A1:Y45"/>
  <sheetViews>
    <sheetView tabSelected="1" zoomScale="90" zoomScaleNormal="90" workbookViewId="0">
      <selection activeCell="Y39" sqref="Y39"/>
    </sheetView>
  </sheetViews>
  <sheetFormatPr defaultRowHeight="14.4" x14ac:dyDescent="0.3"/>
  <cols>
    <col min="1" max="21" width="15.5546875" customWidth="1"/>
    <col min="22" max="22" width="14.88671875" bestFit="1" customWidth="1"/>
    <col min="24" max="24" width="12.6640625" customWidth="1"/>
    <col min="27" max="27" width="9.109375" customWidth="1"/>
  </cols>
  <sheetData>
    <row r="1" spans="1:21" ht="130.19999999999999" thickBot="1" x14ac:dyDescent="0.35">
      <c r="A1" s="44" t="s">
        <v>0</v>
      </c>
      <c r="B1" s="47" t="s">
        <v>1</v>
      </c>
      <c r="C1" s="44" t="s">
        <v>98</v>
      </c>
      <c r="D1" s="44" t="s">
        <v>2</v>
      </c>
      <c r="E1" s="44" t="s">
        <v>77</v>
      </c>
      <c r="F1" s="44" t="s">
        <v>78</v>
      </c>
      <c r="G1" s="46" t="s">
        <v>104</v>
      </c>
      <c r="H1" s="44" t="s">
        <v>74</v>
      </c>
      <c r="I1" s="44" t="s">
        <v>75</v>
      </c>
      <c r="J1" s="44" t="s">
        <v>86</v>
      </c>
      <c r="K1" s="44" t="s">
        <v>87</v>
      </c>
      <c r="L1" s="44" t="s">
        <v>79</v>
      </c>
      <c r="M1" s="45" t="s">
        <v>80</v>
      </c>
      <c r="N1" s="46" t="s">
        <v>101</v>
      </c>
      <c r="O1" s="45" t="s">
        <v>81</v>
      </c>
      <c r="P1" s="45" t="s">
        <v>82</v>
      </c>
      <c r="Q1" s="45" t="s">
        <v>105</v>
      </c>
      <c r="R1" s="45" t="s">
        <v>84</v>
      </c>
      <c r="S1" s="45" t="s">
        <v>85</v>
      </c>
      <c r="T1" s="47" t="s">
        <v>83</v>
      </c>
      <c r="U1" s="44" t="s">
        <v>41</v>
      </c>
    </row>
    <row r="2" spans="1:21" x14ac:dyDescent="0.3">
      <c r="A2" s="9" t="s">
        <v>25</v>
      </c>
      <c r="B2" s="5">
        <v>72149.009999999995</v>
      </c>
      <c r="C2" s="4">
        <v>131103.07345140001</v>
      </c>
      <c r="D2" s="51">
        <v>36609.413255106789</v>
      </c>
      <c r="E2" s="51">
        <v>18759.45</v>
      </c>
      <c r="F2" s="40">
        <v>23480.1</v>
      </c>
      <c r="G2" s="40">
        <v>23480.1</v>
      </c>
      <c r="H2" s="52">
        <v>3186.83</v>
      </c>
      <c r="I2" s="52">
        <v>3749.21</v>
      </c>
      <c r="J2" s="41">
        <v>1741.06</v>
      </c>
      <c r="K2" s="41">
        <v>1750.6399999999999</v>
      </c>
      <c r="L2" s="37">
        <v>6957.24</v>
      </c>
      <c r="M2" s="39">
        <v>5546.67</v>
      </c>
      <c r="N2" s="39">
        <v>11084.54</v>
      </c>
      <c r="O2" s="37">
        <v>8162.44</v>
      </c>
      <c r="P2" s="37">
        <v>5387.76</v>
      </c>
      <c r="Q2" s="39">
        <v>5387.76</v>
      </c>
      <c r="R2" s="37">
        <v>20934.82</v>
      </c>
      <c r="S2" s="39">
        <v>34156.82</v>
      </c>
      <c r="T2" s="66">
        <v>6561.45</v>
      </c>
      <c r="U2" s="68">
        <f t="shared" ref="U2:U41" si="0">SUM(B2:T2)</f>
        <v>420188.38670650678</v>
      </c>
    </row>
    <row r="3" spans="1:21" x14ac:dyDescent="0.3">
      <c r="A3" s="10" t="s">
        <v>42</v>
      </c>
      <c r="B3" s="6">
        <v>33946.47</v>
      </c>
      <c r="C3" s="2">
        <v>61684.653072000001</v>
      </c>
      <c r="D3" s="53">
        <v>17224.912401827634</v>
      </c>
      <c r="E3" s="53">
        <v>8826.41</v>
      </c>
      <c r="F3" s="40">
        <v>11047.51</v>
      </c>
      <c r="G3" s="40">
        <v>11047.51</v>
      </c>
      <c r="H3" s="54">
        <v>1499.42</v>
      </c>
      <c r="I3" s="54">
        <v>1764.02</v>
      </c>
      <c r="J3" s="41">
        <v>819.18</v>
      </c>
      <c r="K3" s="41">
        <v>823.68</v>
      </c>
      <c r="L3" s="37">
        <v>3273.42</v>
      </c>
      <c r="M3" s="39">
        <v>2609.73</v>
      </c>
      <c r="N3" s="39">
        <v>5215.33</v>
      </c>
      <c r="O3" s="37">
        <v>3840.47</v>
      </c>
      <c r="P3" s="37">
        <v>2534.9699999999998</v>
      </c>
      <c r="Q3" s="39">
        <v>2534.9699999999998</v>
      </c>
      <c r="R3" s="37">
        <v>9849.94</v>
      </c>
      <c r="S3" s="39">
        <v>16070.95</v>
      </c>
      <c r="T3" s="52">
        <v>3087.19</v>
      </c>
      <c r="U3" s="68">
        <f t="shared" si="0"/>
        <v>197700.73547382766</v>
      </c>
    </row>
    <row r="4" spans="1:21" x14ac:dyDescent="0.3">
      <c r="A4" s="10" t="s">
        <v>14</v>
      </c>
      <c r="B4" s="6">
        <v>41632.259999999995</v>
      </c>
      <c r="C4" s="2">
        <v>75650.605821299992</v>
      </c>
      <c r="D4" s="53">
        <v>21124.785396719337</v>
      </c>
      <c r="E4" s="53">
        <v>10824.79</v>
      </c>
      <c r="F4" s="40">
        <v>13548.76</v>
      </c>
      <c r="G4" s="40">
        <v>13548.76</v>
      </c>
      <c r="H4" s="54">
        <v>1838.9</v>
      </c>
      <c r="I4" s="54">
        <v>2163.41</v>
      </c>
      <c r="J4" s="41">
        <v>1004.65</v>
      </c>
      <c r="K4" s="41">
        <v>1010.17</v>
      </c>
      <c r="L4" s="37">
        <v>4014.55</v>
      </c>
      <c r="M4" s="39">
        <v>3200.6</v>
      </c>
      <c r="N4" s="39">
        <v>6396.13</v>
      </c>
      <c r="O4" s="37">
        <v>4709.99</v>
      </c>
      <c r="P4" s="37">
        <v>3108.9</v>
      </c>
      <c r="Q4" s="39">
        <v>3108.9</v>
      </c>
      <c r="R4" s="37">
        <v>12080.05</v>
      </c>
      <c r="S4" s="39">
        <v>19709.560000000001</v>
      </c>
      <c r="T4" s="52">
        <v>3786.16</v>
      </c>
      <c r="U4" s="68">
        <f t="shared" si="0"/>
        <v>242461.93121801931</v>
      </c>
    </row>
    <row r="5" spans="1:21" x14ac:dyDescent="0.3">
      <c r="A5" s="10" t="s">
        <v>10</v>
      </c>
      <c r="B5" s="6">
        <v>28694.52</v>
      </c>
      <c r="C5" s="2">
        <v>52141.232727299997</v>
      </c>
      <c r="D5" s="53">
        <v>14559.99379947442</v>
      </c>
      <c r="E5" s="53">
        <v>7460.85</v>
      </c>
      <c r="F5" s="40">
        <v>9338.31</v>
      </c>
      <c r="G5" s="40">
        <v>9338.31</v>
      </c>
      <c r="H5" s="54">
        <v>1267.44</v>
      </c>
      <c r="I5" s="54">
        <v>1491.11</v>
      </c>
      <c r="J5" s="41">
        <v>692.44</v>
      </c>
      <c r="K5" s="41">
        <v>696.25</v>
      </c>
      <c r="L5" s="37">
        <v>2766.98</v>
      </c>
      <c r="M5" s="39">
        <v>2205.9699999999998</v>
      </c>
      <c r="N5" s="39">
        <v>4408.45</v>
      </c>
      <c r="O5" s="37">
        <v>3246.3</v>
      </c>
      <c r="P5" s="37">
        <v>2142.77</v>
      </c>
      <c r="Q5" s="39">
        <v>2142.77</v>
      </c>
      <c r="R5" s="37">
        <v>8326.02</v>
      </c>
      <c r="S5" s="39">
        <v>13584.57</v>
      </c>
      <c r="T5" s="52">
        <v>2609.56</v>
      </c>
      <c r="U5" s="68">
        <f t="shared" si="0"/>
        <v>167113.8465267744</v>
      </c>
    </row>
    <row r="6" spans="1:21" x14ac:dyDescent="0.3">
      <c r="A6" s="10" t="s">
        <v>35</v>
      </c>
      <c r="B6" s="6">
        <v>18469.269999999997</v>
      </c>
      <c r="C6" s="2">
        <v>33560.80257</v>
      </c>
      <c r="D6" s="53">
        <v>9371.5674096201674</v>
      </c>
      <c r="E6" s="53">
        <v>4802.1899999999996</v>
      </c>
      <c r="F6" s="40">
        <v>6010.62</v>
      </c>
      <c r="G6" s="40">
        <v>6010.62</v>
      </c>
      <c r="H6" s="54">
        <v>815.79</v>
      </c>
      <c r="I6" s="54">
        <v>959.75</v>
      </c>
      <c r="J6" s="41">
        <v>445.69</v>
      </c>
      <c r="K6" s="41">
        <v>448.14000000000004</v>
      </c>
      <c r="L6" s="37">
        <v>1780.97</v>
      </c>
      <c r="M6" s="39">
        <v>1419.88</v>
      </c>
      <c r="N6" s="39">
        <v>2837.51</v>
      </c>
      <c r="O6" s="37">
        <v>2089.4899999999998</v>
      </c>
      <c r="P6" s="37">
        <v>1379.2</v>
      </c>
      <c r="Q6" s="39">
        <v>1379.2</v>
      </c>
      <c r="R6" s="37">
        <v>5359.06</v>
      </c>
      <c r="S6" s="39">
        <v>8743.73</v>
      </c>
      <c r="T6" s="52">
        <v>1679.65</v>
      </c>
      <c r="U6" s="68">
        <f t="shared" si="0"/>
        <v>107563.12997962013</v>
      </c>
    </row>
    <row r="7" spans="1:21" x14ac:dyDescent="0.3">
      <c r="A7" s="10" t="s">
        <v>24</v>
      </c>
      <c r="B7" s="6">
        <v>112571.59</v>
      </c>
      <c r="C7" s="2">
        <v>204555.5525052</v>
      </c>
      <c r="D7" s="53">
        <v>57120.390530475313</v>
      </c>
      <c r="E7" s="53">
        <v>29269.71</v>
      </c>
      <c r="F7" s="40">
        <v>36635.19</v>
      </c>
      <c r="G7" s="40">
        <v>36635.19</v>
      </c>
      <c r="H7" s="54">
        <v>4972.3</v>
      </c>
      <c r="I7" s="54">
        <v>5849.76</v>
      </c>
      <c r="J7" s="41">
        <v>2716.52</v>
      </c>
      <c r="K7" s="41">
        <v>2731.4599999999996</v>
      </c>
      <c r="L7" s="37">
        <v>10855.14</v>
      </c>
      <c r="M7" s="39">
        <v>8654.27</v>
      </c>
      <c r="N7" s="39">
        <v>17294.82</v>
      </c>
      <c r="O7" s="37">
        <v>12735.57</v>
      </c>
      <c r="P7" s="37">
        <v>8406.33</v>
      </c>
      <c r="Q7" s="39">
        <v>8406.33</v>
      </c>
      <c r="R7" s="37">
        <v>32663.87</v>
      </c>
      <c r="S7" s="39">
        <v>53293.69</v>
      </c>
      <c r="T7" s="52">
        <v>10237.6</v>
      </c>
      <c r="U7" s="68">
        <f t="shared" si="0"/>
        <v>655605.28303567518</v>
      </c>
    </row>
    <row r="8" spans="1:21" x14ac:dyDescent="0.3">
      <c r="A8" s="10" t="s">
        <v>28</v>
      </c>
      <c r="B8" s="7">
        <v>247401.3</v>
      </c>
      <c r="C8" s="2">
        <v>449556.69299340004</v>
      </c>
      <c r="D8" s="53">
        <v>125534.86598081575</v>
      </c>
      <c r="E8" s="53">
        <v>64326.75</v>
      </c>
      <c r="F8" s="40">
        <v>80514.039999999994</v>
      </c>
      <c r="G8" s="40">
        <v>80514.039999999994</v>
      </c>
      <c r="H8" s="54">
        <v>10927.74</v>
      </c>
      <c r="I8" s="54">
        <v>12856.17</v>
      </c>
      <c r="J8" s="41">
        <v>5970.16</v>
      </c>
      <c r="K8" s="41">
        <v>6003.01</v>
      </c>
      <c r="L8" s="37">
        <v>23856.61</v>
      </c>
      <c r="M8" s="39">
        <v>19019.689999999999</v>
      </c>
      <c r="N8" s="39">
        <v>38009.25</v>
      </c>
      <c r="O8" s="37">
        <v>27989.27</v>
      </c>
      <c r="P8" s="37">
        <v>18474.79</v>
      </c>
      <c r="Q8" s="39">
        <v>18474.79</v>
      </c>
      <c r="R8" s="37">
        <v>71786.19</v>
      </c>
      <c r="S8" s="39">
        <v>117124.83</v>
      </c>
      <c r="T8" s="52">
        <v>22499.41</v>
      </c>
      <c r="U8" s="68">
        <f t="shared" si="0"/>
        <v>1440839.5989742158</v>
      </c>
    </row>
    <row r="9" spans="1:21" x14ac:dyDescent="0.3">
      <c r="A9" s="10" t="s">
        <v>32</v>
      </c>
      <c r="B9" s="7">
        <v>77611.710000000006</v>
      </c>
      <c r="C9" s="2">
        <v>141029.4213978</v>
      </c>
      <c r="D9" s="53">
        <v>39381.261118905706</v>
      </c>
      <c r="E9" s="53">
        <v>20179.8</v>
      </c>
      <c r="F9" s="40">
        <v>25257.88</v>
      </c>
      <c r="G9" s="40">
        <v>25257.88</v>
      </c>
      <c r="H9" s="54">
        <v>3428.12</v>
      </c>
      <c r="I9" s="54">
        <v>4033.08</v>
      </c>
      <c r="J9" s="41">
        <v>1872.88</v>
      </c>
      <c r="K9" s="41">
        <v>1883.19</v>
      </c>
      <c r="L9" s="37">
        <v>7484</v>
      </c>
      <c r="M9" s="39">
        <v>5966.63</v>
      </c>
      <c r="N9" s="39">
        <v>11923.8</v>
      </c>
      <c r="O9" s="37">
        <v>8780.4500000000007</v>
      </c>
      <c r="P9" s="37">
        <v>5795.68</v>
      </c>
      <c r="Q9" s="39">
        <v>5795.68</v>
      </c>
      <c r="R9" s="37">
        <v>22519.88</v>
      </c>
      <c r="S9" s="39">
        <v>36742.97</v>
      </c>
      <c r="T9" s="52">
        <v>7058.24</v>
      </c>
      <c r="U9" s="68">
        <f t="shared" si="0"/>
        <v>452002.55251670571</v>
      </c>
    </row>
    <row r="10" spans="1:21" x14ac:dyDescent="0.3">
      <c r="A10" s="10" t="s">
        <v>6</v>
      </c>
      <c r="B10" s="6">
        <v>54793.299999999996</v>
      </c>
      <c r="C10" s="2">
        <v>99565.727202299997</v>
      </c>
      <c r="D10" s="53">
        <v>27802.878736824168</v>
      </c>
      <c r="E10" s="53">
        <v>14246.79</v>
      </c>
      <c r="F10" s="40">
        <v>17831.87</v>
      </c>
      <c r="G10" s="40">
        <v>17831.87</v>
      </c>
      <c r="H10" s="54">
        <v>2420.23</v>
      </c>
      <c r="I10" s="54">
        <v>2847.32</v>
      </c>
      <c r="J10" s="41">
        <v>1322.24</v>
      </c>
      <c r="K10" s="41">
        <v>1329.5200000000002</v>
      </c>
      <c r="L10" s="37">
        <v>5283.65</v>
      </c>
      <c r="M10" s="39">
        <v>4212.3900000000003</v>
      </c>
      <c r="N10" s="39">
        <v>8418.11</v>
      </c>
      <c r="O10" s="37">
        <v>6198.93</v>
      </c>
      <c r="P10" s="37">
        <v>4091.71</v>
      </c>
      <c r="Q10" s="39">
        <v>4091.71</v>
      </c>
      <c r="R10" s="37">
        <v>15898.87</v>
      </c>
      <c r="S10" s="39">
        <v>25940.26</v>
      </c>
      <c r="T10" s="52">
        <v>4983.07</v>
      </c>
      <c r="U10" s="68">
        <f t="shared" si="0"/>
        <v>319110.44593912421</v>
      </c>
    </row>
    <row r="11" spans="1:21" x14ac:dyDescent="0.3">
      <c r="A11" s="10" t="s">
        <v>30</v>
      </c>
      <c r="B11" s="6">
        <v>135661.22</v>
      </c>
      <c r="C11" s="2">
        <v>246512.052906</v>
      </c>
      <c r="D11" s="53">
        <v>68836.384835371122</v>
      </c>
      <c r="E11" s="53">
        <v>35273.230000000003</v>
      </c>
      <c r="F11" s="40">
        <v>44149.45</v>
      </c>
      <c r="G11" s="40">
        <v>44149.45</v>
      </c>
      <c r="H11" s="54">
        <v>5992.17</v>
      </c>
      <c r="I11" s="54">
        <v>7049.61</v>
      </c>
      <c r="J11" s="41">
        <v>3273.7</v>
      </c>
      <c r="K11" s="41">
        <v>3291.7200000000003</v>
      </c>
      <c r="L11" s="37">
        <v>13081.64</v>
      </c>
      <c r="M11" s="39">
        <v>10429.35</v>
      </c>
      <c r="N11" s="39">
        <v>20842.169999999998</v>
      </c>
      <c r="O11" s="37">
        <v>15347.77</v>
      </c>
      <c r="P11" s="37">
        <v>10130.549999999999</v>
      </c>
      <c r="Q11" s="39">
        <v>10130.549999999999</v>
      </c>
      <c r="R11" s="37">
        <v>39363.58</v>
      </c>
      <c r="S11" s="39">
        <v>64224.79</v>
      </c>
      <c r="T11" s="52">
        <v>12337.43</v>
      </c>
      <c r="U11" s="68">
        <f t="shared" si="0"/>
        <v>790076.81774137123</v>
      </c>
    </row>
    <row r="12" spans="1:21" x14ac:dyDescent="0.3">
      <c r="A12" s="10" t="s">
        <v>19</v>
      </c>
      <c r="B12" s="6">
        <v>225.25</v>
      </c>
      <c r="C12" s="2">
        <v>409.32064799999995</v>
      </c>
      <c r="D12" s="53">
        <v>114.29929415068241</v>
      </c>
      <c r="E12" s="53">
        <v>58.57</v>
      </c>
      <c r="F12" s="40">
        <v>73.31</v>
      </c>
      <c r="G12" s="40">
        <v>73.31</v>
      </c>
      <c r="H12" s="54">
        <v>9.9499999999999993</v>
      </c>
      <c r="I12" s="54">
        <v>11.71</v>
      </c>
      <c r="J12" s="41">
        <v>5.44</v>
      </c>
      <c r="K12" s="41">
        <v>5.46</v>
      </c>
      <c r="L12" s="37">
        <v>21.72</v>
      </c>
      <c r="M12" s="39">
        <v>17.32</v>
      </c>
      <c r="N12" s="39">
        <v>34.61</v>
      </c>
      <c r="O12" s="37">
        <v>25.48</v>
      </c>
      <c r="P12" s="37">
        <v>16.82</v>
      </c>
      <c r="Q12" s="39">
        <v>16.82</v>
      </c>
      <c r="R12" s="37">
        <v>65.36</v>
      </c>
      <c r="S12" s="39">
        <v>106.64</v>
      </c>
      <c r="T12" s="52">
        <v>20.49</v>
      </c>
      <c r="U12" s="68">
        <f t="shared" si="0"/>
        <v>1311.8799421506822</v>
      </c>
    </row>
    <row r="13" spans="1:21" x14ac:dyDescent="0.3">
      <c r="A13" s="10" t="s">
        <v>16</v>
      </c>
      <c r="B13" s="6">
        <v>7807.67</v>
      </c>
      <c r="C13" s="2">
        <v>14187.4227381</v>
      </c>
      <c r="D13" s="53">
        <v>3961.7165972584216</v>
      </c>
      <c r="E13" s="53">
        <v>2030.07</v>
      </c>
      <c r="F13" s="40">
        <v>2540.92</v>
      </c>
      <c r="G13" s="40">
        <v>2540.92</v>
      </c>
      <c r="H13" s="54">
        <v>344.87</v>
      </c>
      <c r="I13" s="54">
        <v>405.72</v>
      </c>
      <c r="J13" s="41">
        <v>188.41</v>
      </c>
      <c r="K13" s="41">
        <v>189.45000000000002</v>
      </c>
      <c r="L13" s="37">
        <v>752.88</v>
      </c>
      <c r="M13" s="39">
        <v>600.24</v>
      </c>
      <c r="N13" s="39">
        <v>1199.52</v>
      </c>
      <c r="O13" s="37">
        <v>883.3</v>
      </c>
      <c r="P13" s="37">
        <v>583.04</v>
      </c>
      <c r="Q13" s="39">
        <v>583.04</v>
      </c>
      <c r="R13" s="37">
        <v>2265.48</v>
      </c>
      <c r="S13" s="39">
        <v>3696.31</v>
      </c>
      <c r="T13" s="52">
        <v>710.05</v>
      </c>
      <c r="U13" s="68">
        <f t="shared" si="0"/>
        <v>45471.029335358427</v>
      </c>
    </row>
    <row r="14" spans="1:21" x14ac:dyDescent="0.3">
      <c r="A14" s="10" t="s">
        <v>15</v>
      </c>
      <c r="B14" s="6">
        <v>26689.7</v>
      </c>
      <c r="C14" s="2">
        <v>48498.274040999997</v>
      </c>
      <c r="D14" s="53">
        <v>13542.728707916694</v>
      </c>
      <c r="E14" s="53">
        <v>6939.59</v>
      </c>
      <c r="F14" s="40">
        <v>8685.8700000000008</v>
      </c>
      <c r="G14" s="40">
        <v>8685.8700000000008</v>
      </c>
      <c r="H14" s="54">
        <v>1178.8900000000001</v>
      </c>
      <c r="I14" s="54">
        <v>1386.93</v>
      </c>
      <c r="J14" s="41">
        <v>644.05999999999995</v>
      </c>
      <c r="K14" s="41">
        <v>647.61000000000013</v>
      </c>
      <c r="L14" s="37">
        <v>2573.66</v>
      </c>
      <c r="M14" s="39">
        <v>2051.85</v>
      </c>
      <c r="N14" s="39">
        <v>4100.45</v>
      </c>
      <c r="O14" s="37">
        <v>3019.49</v>
      </c>
      <c r="P14" s="37">
        <v>1993.06</v>
      </c>
      <c r="Q14" s="39">
        <v>1993.06</v>
      </c>
      <c r="R14" s="37">
        <v>7744.31</v>
      </c>
      <c r="S14" s="39">
        <v>12635.45</v>
      </c>
      <c r="T14" s="52">
        <v>2427.2399999999998</v>
      </c>
      <c r="U14" s="68">
        <f t="shared" si="0"/>
        <v>155438.09274891668</v>
      </c>
    </row>
    <row r="15" spans="1:21" x14ac:dyDescent="0.3">
      <c r="A15" s="10" t="s">
        <v>39</v>
      </c>
      <c r="B15" s="6">
        <v>22265.3</v>
      </c>
      <c r="C15" s="2">
        <v>40458.637699799998</v>
      </c>
      <c r="D15" s="53">
        <v>11297.72894179853</v>
      </c>
      <c r="E15" s="53">
        <v>5789.2</v>
      </c>
      <c r="F15" s="40">
        <v>7246</v>
      </c>
      <c r="G15" s="40">
        <v>7246</v>
      </c>
      <c r="H15" s="54">
        <v>983.46</v>
      </c>
      <c r="I15" s="54">
        <v>1157.01</v>
      </c>
      <c r="J15" s="41">
        <v>537.29</v>
      </c>
      <c r="K15" s="41">
        <v>540.26</v>
      </c>
      <c r="L15" s="37">
        <v>2147.02</v>
      </c>
      <c r="M15" s="39">
        <v>1711.71</v>
      </c>
      <c r="N15" s="39">
        <v>3420.71</v>
      </c>
      <c r="O15" s="37">
        <v>2518.94</v>
      </c>
      <c r="P15" s="37">
        <v>1662.67</v>
      </c>
      <c r="Q15" s="39">
        <v>1662.67</v>
      </c>
      <c r="R15" s="37">
        <v>6460.52</v>
      </c>
      <c r="S15" s="39">
        <v>10540.85</v>
      </c>
      <c r="T15" s="52">
        <v>2024.87</v>
      </c>
      <c r="U15" s="68">
        <f t="shared" si="0"/>
        <v>129670.84664159853</v>
      </c>
    </row>
    <row r="16" spans="1:21" x14ac:dyDescent="0.3">
      <c r="A16" s="10" t="s">
        <v>27</v>
      </c>
      <c r="B16" s="6">
        <v>13238.39</v>
      </c>
      <c r="C16" s="2">
        <v>24055.683135899999</v>
      </c>
      <c r="D16" s="53">
        <v>6717.3440093494737</v>
      </c>
      <c r="E16" s="53">
        <v>3442.11</v>
      </c>
      <c r="F16" s="40">
        <v>4308.29</v>
      </c>
      <c r="G16" s="40">
        <v>4308.29</v>
      </c>
      <c r="H16" s="54">
        <v>584.74</v>
      </c>
      <c r="I16" s="54">
        <v>687.93</v>
      </c>
      <c r="J16" s="41">
        <v>319.45999999999998</v>
      </c>
      <c r="K16" s="41">
        <v>321.21999999999997</v>
      </c>
      <c r="L16" s="37">
        <v>1276.56</v>
      </c>
      <c r="M16" s="39">
        <v>1017.74</v>
      </c>
      <c r="N16" s="39">
        <v>2033.87</v>
      </c>
      <c r="O16" s="37">
        <v>1497.7</v>
      </c>
      <c r="P16" s="37">
        <v>988.58</v>
      </c>
      <c r="Q16" s="39">
        <v>988.58</v>
      </c>
      <c r="R16" s="37">
        <v>3841.26</v>
      </c>
      <c r="S16" s="39">
        <v>6267.32</v>
      </c>
      <c r="T16" s="52">
        <v>1203.94</v>
      </c>
      <c r="U16" s="68">
        <f t="shared" si="0"/>
        <v>77099.007145249459</v>
      </c>
    </row>
    <row r="17" spans="1:25" x14ac:dyDescent="0.3">
      <c r="A17" s="10" t="s">
        <v>33</v>
      </c>
      <c r="B17" s="7">
        <v>96924.23</v>
      </c>
      <c r="C17" s="2">
        <v>176122.505298</v>
      </c>
      <c r="D17" s="53">
        <v>49180.704999790833</v>
      </c>
      <c r="E17" s="53">
        <v>25201.24</v>
      </c>
      <c r="F17" s="40">
        <v>31542.93</v>
      </c>
      <c r="G17" s="40">
        <v>31542.93</v>
      </c>
      <c r="H17" s="54">
        <v>4281.1499999999996</v>
      </c>
      <c r="I17" s="54">
        <v>5036.6499999999996</v>
      </c>
      <c r="J17" s="41">
        <v>2338.92</v>
      </c>
      <c r="K17" s="41">
        <v>2351.8000000000002</v>
      </c>
      <c r="L17" s="37">
        <v>9346.2900000000009</v>
      </c>
      <c r="M17" s="39">
        <v>7451.33</v>
      </c>
      <c r="N17" s="39">
        <v>14890.86</v>
      </c>
      <c r="O17" s="37">
        <v>10965.34</v>
      </c>
      <c r="P17" s="37">
        <v>7237.86</v>
      </c>
      <c r="Q17" s="39">
        <v>7237.86</v>
      </c>
      <c r="R17" s="37">
        <v>28123.62</v>
      </c>
      <c r="S17" s="39">
        <v>45885.91</v>
      </c>
      <c r="T17" s="52">
        <v>8814.58</v>
      </c>
      <c r="U17" s="68">
        <f t="shared" si="0"/>
        <v>564476.71029779071</v>
      </c>
      <c r="Y17" s="1"/>
    </row>
    <row r="18" spans="1:25" x14ac:dyDescent="0.3">
      <c r="A18" s="10" t="s">
        <v>17</v>
      </c>
      <c r="B18" s="7">
        <v>66413.100000000006</v>
      </c>
      <c r="C18" s="2">
        <v>120680.249064</v>
      </c>
      <c r="D18" s="53">
        <v>33698.928586528949</v>
      </c>
      <c r="E18" s="53">
        <v>17268.05</v>
      </c>
      <c r="F18" s="40">
        <v>21613.41</v>
      </c>
      <c r="G18" s="40">
        <v>21613.41</v>
      </c>
      <c r="H18" s="54">
        <v>2933.47</v>
      </c>
      <c r="I18" s="54">
        <v>3451.15</v>
      </c>
      <c r="J18" s="41">
        <v>1602.65</v>
      </c>
      <c r="K18" s="41">
        <v>1611.46</v>
      </c>
      <c r="L18" s="37">
        <v>6404.13</v>
      </c>
      <c r="M18" s="39">
        <v>5105.7</v>
      </c>
      <c r="N18" s="39">
        <v>10203.31</v>
      </c>
      <c r="O18" s="37">
        <v>7513.52</v>
      </c>
      <c r="P18" s="37">
        <v>4959.42</v>
      </c>
      <c r="Q18" s="39">
        <v>4959.42</v>
      </c>
      <c r="R18" s="37">
        <v>19270.48</v>
      </c>
      <c r="S18" s="39">
        <v>31441.32</v>
      </c>
      <c r="T18" s="52">
        <v>6039.8</v>
      </c>
      <c r="U18" s="68">
        <f t="shared" si="0"/>
        <v>386782.97765052895</v>
      </c>
      <c r="Y18" s="1"/>
    </row>
    <row r="19" spans="1:25" x14ac:dyDescent="0.3">
      <c r="A19" s="10" t="s">
        <v>9</v>
      </c>
      <c r="B19" s="7">
        <v>8353.4599999999991</v>
      </c>
      <c r="C19" s="2">
        <v>15179.2011465</v>
      </c>
      <c r="D19" s="53">
        <v>4238.6622450968543</v>
      </c>
      <c r="E19" s="53">
        <v>2171.98</v>
      </c>
      <c r="F19" s="40">
        <v>2718.54</v>
      </c>
      <c r="G19" s="40">
        <v>2718.54</v>
      </c>
      <c r="H19" s="54">
        <v>368.97</v>
      </c>
      <c r="I19" s="54">
        <v>434.09</v>
      </c>
      <c r="J19" s="41">
        <v>201.58</v>
      </c>
      <c r="K19" s="41">
        <v>202.68999999999997</v>
      </c>
      <c r="L19" s="37">
        <v>805.51</v>
      </c>
      <c r="M19" s="39">
        <v>642.20000000000005</v>
      </c>
      <c r="N19" s="39">
        <v>1283.3800000000001</v>
      </c>
      <c r="O19" s="37">
        <v>945.05</v>
      </c>
      <c r="P19" s="37">
        <v>623.79999999999995</v>
      </c>
      <c r="Q19" s="39">
        <v>623.79999999999995</v>
      </c>
      <c r="R19" s="37">
        <v>2423.85</v>
      </c>
      <c r="S19" s="39">
        <v>3954.7</v>
      </c>
      <c r="T19" s="52">
        <v>759.69</v>
      </c>
      <c r="U19" s="68">
        <f t="shared" si="0"/>
        <v>48649.693391596855</v>
      </c>
      <c r="Y19" s="1"/>
    </row>
    <row r="20" spans="1:25" x14ac:dyDescent="0.3">
      <c r="A20" s="10" t="s">
        <v>8</v>
      </c>
      <c r="B20" s="6">
        <v>40394.46</v>
      </c>
      <c r="C20" s="2">
        <v>73401.405725700009</v>
      </c>
      <c r="D20" s="53">
        <v>20496.71548481319</v>
      </c>
      <c r="E20" s="53">
        <v>10502.96</v>
      </c>
      <c r="F20" s="40">
        <v>13145.94</v>
      </c>
      <c r="G20" s="40">
        <v>13145.94</v>
      </c>
      <c r="H20" s="54">
        <v>1784.23</v>
      </c>
      <c r="I20" s="54">
        <v>2099.09</v>
      </c>
      <c r="J20" s="41">
        <v>974.78</v>
      </c>
      <c r="K20" s="41">
        <v>980.1400000000001</v>
      </c>
      <c r="L20" s="37">
        <v>3895.19</v>
      </c>
      <c r="M20" s="39">
        <v>3105.44</v>
      </c>
      <c r="N20" s="39">
        <v>6205.96</v>
      </c>
      <c r="O20" s="37">
        <v>4569.95</v>
      </c>
      <c r="P20" s="37">
        <v>3016.47</v>
      </c>
      <c r="Q20" s="39">
        <v>3016.47</v>
      </c>
      <c r="R20" s="37">
        <v>11720.9</v>
      </c>
      <c r="S20" s="39">
        <v>19123.57</v>
      </c>
      <c r="T20" s="52">
        <v>3673.59</v>
      </c>
      <c r="U20" s="68">
        <f t="shared" si="0"/>
        <v>235253.20121051322</v>
      </c>
      <c r="Y20" s="1"/>
    </row>
    <row r="21" spans="1:25" x14ac:dyDescent="0.3">
      <c r="A21" s="10" t="s">
        <v>20</v>
      </c>
      <c r="B21" s="6">
        <v>40026.480000000003</v>
      </c>
      <c r="C21" s="2">
        <v>72732.705660000007</v>
      </c>
      <c r="D21" s="53">
        <v>20309.986704133589</v>
      </c>
      <c r="E21" s="53">
        <v>10407.27</v>
      </c>
      <c r="F21" s="40">
        <v>13026.17</v>
      </c>
      <c r="G21" s="40">
        <v>13026.17</v>
      </c>
      <c r="H21" s="54">
        <v>1767.97</v>
      </c>
      <c r="I21" s="54">
        <v>2079.9699999999998</v>
      </c>
      <c r="J21" s="41">
        <v>965.9</v>
      </c>
      <c r="K21" s="41">
        <v>971.20999999999992</v>
      </c>
      <c r="L21" s="37">
        <v>3859.7</v>
      </c>
      <c r="M21" s="39">
        <v>3077.15</v>
      </c>
      <c r="N21" s="39">
        <v>6149.43</v>
      </c>
      <c r="O21" s="37">
        <v>4528.32</v>
      </c>
      <c r="P21" s="37">
        <v>2988.99</v>
      </c>
      <c r="Q21" s="39">
        <v>2988.99</v>
      </c>
      <c r="R21" s="37">
        <v>11614.12</v>
      </c>
      <c r="S21" s="39">
        <v>18949.349999999999</v>
      </c>
      <c r="T21" s="52">
        <v>3640.13</v>
      </c>
      <c r="U21" s="68">
        <f t="shared" si="0"/>
        <v>233110.01236413361</v>
      </c>
    </row>
    <row r="22" spans="1:25" x14ac:dyDescent="0.3">
      <c r="A22" s="10" t="s">
        <v>40</v>
      </c>
      <c r="B22" s="6">
        <v>6644.67</v>
      </c>
      <c r="C22" s="2">
        <v>12074.135437500001</v>
      </c>
      <c r="D22" s="53">
        <v>3371.5991722606459</v>
      </c>
      <c r="E22" s="53">
        <v>1727.68</v>
      </c>
      <c r="F22" s="40">
        <v>2162.44</v>
      </c>
      <c r="G22" s="40">
        <v>2162.44</v>
      </c>
      <c r="H22" s="54">
        <v>293.5</v>
      </c>
      <c r="I22" s="54">
        <v>345.29</v>
      </c>
      <c r="J22" s="41">
        <v>160.35</v>
      </c>
      <c r="K22" s="41">
        <v>161.22</v>
      </c>
      <c r="L22" s="37">
        <v>640.74</v>
      </c>
      <c r="M22" s="39">
        <v>510.83</v>
      </c>
      <c r="N22" s="39">
        <v>1020.85</v>
      </c>
      <c r="O22" s="37">
        <v>751.73</v>
      </c>
      <c r="P22" s="37">
        <v>496.19</v>
      </c>
      <c r="Q22" s="39">
        <v>496.19</v>
      </c>
      <c r="R22" s="37">
        <v>1928.02</v>
      </c>
      <c r="S22" s="39">
        <v>3145.72</v>
      </c>
      <c r="T22" s="52">
        <v>604.29</v>
      </c>
      <c r="U22" s="68">
        <f t="shared" si="0"/>
        <v>38697.884609760644</v>
      </c>
    </row>
    <row r="23" spans="1:25" x14ac:dyDescent="0.3">
      <c r="A23" s="10" t="s">
        <v>26</v>
      </c>
      <c r="B23" s="6">
        <v>73211.710000000006</v>
      </c>
      <c r="C23" s="2">
        <v>133034.10516150002</v>
      </c>
      <c r="D23" s="53">
        <v>37148.637363456699</v>
      </c>
      <c r="E23" s="53">
        <v>19035.759999999998</v>
      </c>
      <c r="F23" s="40">
        <v>23825.94</v>
      </c>
      <c r="G23" s="40">
        <v>23825.94</v>
      </c>
      <c r="H23" s="54">
        <v>3233.77</v>
      </c>
      <c r="I23" s="54">
        <v>3804.43</v>
      </c>
      <c r="J23" s="41">
        <v>1766.71</v>
      </c>
      <c r="K23" s="41">
        <v>1776.42</v>
      </c>
      <c r="L23" s="37">
        <v>7059.72</v>
      </c>
      <c r="M23" s="39">
        <v>5628.36</v>
      </c>
      <c r="N23" s="39">
        <v>11247.81</v>
      </c>
      <c r="O23" s="37">
        <v>8282.67</v>
      </c>
      <c r="P23" s="37">
        <v>5467.11</v>
      </c>
      <c r="Q23" s="39">
        <v>5467.11</v>
      </c>
      <c r="R23" s="37">
        <v>21243.17</v>
      </c>
      <c r="S23" s="39">
        <v>34659.919999999998</v>
      </c>
      <c r="T23" s="52">
        <v>6658.09</v>
      </c>
      <c r="U23" s="68">
        <f t="shared" si="0"/>
        <v>426377.38252495666</v>
      </c>
    </row>
    <row r="24" spans="1:25" x14ac:dyDescent="0.3">
      <c r="A24" s="10" t="s">
        <v>21</v>
      </c>
      <c r="B24" s="7">
        <v>83127.91</v>
      </c>
      <c r="C24" s="2">
        <v>151052.9897298</v>
      </c>
      <c r="D24" s="55">
        <v>42180.256944835142</v>
      </c>
      <c r="E24" s="56">
        <v>21614.07</v>
      </c>
      <c r="F24" s="40">
        <v>27053.06</v>
      </c>
      <c r="G24" s="40">
        <v>27053.06</v>
      </c>
      <c r="H24" s="54">
        <v>3671.77</v>
      </c>
      <c r="I24" s="54">
        <v>4319.7299999999996</v>
      </c>
      <c r="J24" s="41">
        <v>2006</v>
      </c>
      <c r="K24" s="41">
        <v>2017.04</v>
      </c>
      <c r="L24" s="37">
        <v>8015.92</v>
      </c>
      <c r="M24" s="39">
        <v>6390.7</v>
      </c>
      <c r="N24" s="39">
        <v>12771.27</v>
      </c>
      <c r="O24" s="37">
        <v>9404.52</v>
      </c>
      <c r="P24" s="37">
        <v>6207.61</v>
      </c>
      <c r="Q24" s="39">
        <v>6207.61</v>
      </c>
      <c r="R24" s="37">
        <v>24120.47</v>
      </c>
      <c r="S24" s="39">
        <v>39354.449999999997</v>
      </c>
      <c r="T24" s="52">
        <v>7559.9</v>
      </c>
      <c r="U24" s="68">
        <f t="shared" si="0"/>
        <v>484128.33667463512</v>
      </c>
    </row>
    <row r="25" spans="1:25" x14ac:dyDescent="0.3">
      <c r="A25" s="10" t="s">
        <v>37</v>
      </c>
      <c r="B25" s="6">
        <v>79381.59</v>
      </c>
      <c r="C25" s="2">
        <v>144245.50756860001</v>
      </c>
      <c r="D25" s="53">
        <v>40279.325707257987</v>
      </c>
      <c r="E25" s="53">
        <v>20639.990000000002</v>
      </c>
      <c r="F25" s="40">
        <v>25833.87</v>
      </c>
      <c r="G25" s="40">
        <v>25833.87</v>
      </c>
      <c r="H25" s="54">
        <v>3506.29</v>
      </c>
      <c r="I25" s="54">
        <v>4125.05</v>
      </c>
      <c r="J25" s="41">
        <v>1915.59</v>
      </c>
      <c r="K25" s="41">
        <v>1926.14</v>
      </c>
      <c r="L25" s="37">
        <v>7654.67</v>
      </c>
      <c r="M25" s="39">
        <v>6102.69</v>
      </c>
      <c r="N25" s="39">
        <v>12195.71</v>
      </c>
      <c r="O25" s="37">
        <v>8980.68</v>
      </c>
      <c r="P25" s="37">
        <v>5927.85</v>
      </c>
      <c r="Q25" s="39">
        <v>5927.85</v>
      </c>
      <c r="R25" s="37">
        <v>23033.439999999999</v>
      </c>
      <c r="S25" s="39">
        <v>37580.870000000003</v>
      </c>
      <c r="T25" s="52">
        <v>7219.2</v>
      </c>
      <c r="U25" s="68">
        <f t="shared" si="0"/>
        <v>462310.18327585794</v>
      </c>
    </row>
    <row r="26" spans="1:25" x14ac:dyDescent="0.3">
      <c r="A26" s="10" t="s">
        <v>34</v>
      </c>
      <c r="B26" s="6">
        <v>35443.200000000004</v>
      </c>
      <c r="C26" s="2">
        <v>64404.376984200004</v>
      </c>
      <c r="D26" s="53">
        <v>17984.372069860783</v>
      </c>
      <c r="E26" s="53">
        <v>9215.58</v>
      </c>
      <c r="F26" s="40">
        <v>11534.6</v>
      </c>
      <c r="G26" s="40">
        <v>11534.6</v>
      </c>
      <c r="H26" s="54">
        <v>1565.53</v>
      </c>
      <c r="I26" s="54">
        <v>1841.8</v>
      </c>
      <c r="J26" s="41">
        <v>855.3</v>
      </c>
      <c r="K26" s="41">
        <v>860</v>
      </c>
      <c r="L26" s="37">
        <v>3417.74</v>
      </c>
      <c r="M26" s="39">
        <v>2724.8</v>
      </c>
      <c r="N26" s="39">
        <v>5445.28</v>
      </c>
      <c r="O26" s="37">
        <v>4009.8</v>
      </c>
      <c r="P26" s="37">
        <v>2646.73</v>
      </c>
      <c r="Q26" s="39">
        <v>2646.73</v>
      </c>
      <c r="R26" s="37">
        <v>10284.23</v>
      </c>
      <c r="S26" s="39">
        <v>16779.53</v>
      </c>
      <c r="T26" s="52">
        <v>3223.31</v>
      </c>
      <c r="U26" s="68">
        <f t="shared" si="0"/>
        <v>206417.50905406076</v>
      </c>
    </row>
    <row r="27" spans="1:25" x14ac:dyDescent="0.3">
      <c r="A27" s="10" t="s">
        <v>12</v>
      </c>
      <c r="B27" s="6">
        <v>187119.47000000003</v>
      </c>
      <c r="C27" s="2">
        <v>340017.6388665</v>
      </c>
      <c r="D27" s="53">
        <v>94947.02090186908</v>
      </c>
      <c r="E27" s="53">
        <v>48652.88</v>
      </c>
      <c r="F27" s="40">
        <v>60895.97</v>
      </c>
      <c r="G27" s="40">
        <v>60895.97</v>
      </c>
      <c r="H27" s="54">
        <v>8265.09</v>
      </c>
      <c r="I27" s="54">
        <v>9723.6299999999992</v>
      </c>
      <c r="J27" s="41">
        <v>4515.47</v>
      </c>
      <c r="K27" s="41">
        <v>4540.3100000000004</v>
      </c>
      <c r="L27" s="37">
        <v>18043.7</v>
      </c>
      <c r="M27" s="39">
        <v>14385.35</v>
      </c>
      <c r="N27" s="39">
        <v>28747.91</v>
      </c>
      <c r="O27" s="37">
        <v>21169.4</v>
      </c>
      <c r="P27" s="37">
        <v>13973.22</v>
      </c>
      <c r="Q27" s="39">
        <v>13973.22</v>
      </c>
      <c r="R27" s="37">
        <v>54294.75</v>
      </c>
      <c r="S27" s="39">
        <v>88586.18</v>
      </c>
      <c r="T27" s="52">
        <v>17017.2</v>
      </c>
      <c r="U27" s="68">
        <f t="shared" si="0"/>
        <v>1089764.3797683688</v>
      </c>
    </row>
    <row r="28" spans="1:25" x14ac:dyDescent="0.3">
      <c r="A28" s="10" t="s">
        <v>11</v>
      </c>
      <c r="B28" s="6">
        <v>40174.85</v>
      </c>
      <c r="C28" s="2">
        <v>73002.345413999996</v>
      </c>
      <c r="D28" s="53">
        <v>20385.281301920804</v>
      </c>
      <c r="E28" s="53">
        <v>10445.85</v>
      </c>
      <c r="F28" s="40">
        <v>13074.47</v>
      </c>
      <c r="G28" s="40">
        <v>13074.47</v>
      </c>
      <c r="H28" s="54">
        <v>1774.53</v>
      </c>
      <c r="I28" s="54">
        <v>2087.6799999999998</v>
      </c>
      <c r="J28" s="41">
        <v>969.48</v>
      </c>
      <c r="K28" s="41">
        <v>974.81</v>
      </c>
      <c r="L28" s="37">
        <v>3874.01</v>
      </c>
      <c r="M28" s="39">
        <v>3088.56</v>
      </c>
      <c r="N28" s="39">
        <v>6172.22</v>
      </c>
      <c r="O28" s="37">
        <v>4545.1099999999997</v>
      </c>
      <c r="P28" s="37">
        <v>3000.07</v>
      </c>
      <c r="Q28" s="39">
        <v>3000.07</v>
      </c>
      <c r="R28" s="37">
        <v>11657.17</v>
      </c>
      <c r="S28" s="39">
        <v>19019.599999999999</v>
      </c>
      <c r="T28" s="52">
        <v>3653.62</v>
      </c>
      <c r="U28" s="68">
        <f t="shared" si="0"/>
        <v>233974.19671592081</v>
      </c>
    </row>
    <row r="29" spans="1:25" x14ac:dyDescent="0.3">
      <c r="A29" s="10" t="s">
        <v>13</v>
      </c>
      <c r="B29" s="6">
        <v>673975.45</v>
      </c>
      <c r="C29" s="2">
        <v>1224691.0574934001</v>
      </c>
      <c r="D29" s="53">
        <v>341984.51533807907</v>
      </c>
      <c r="E29" s="53">
        <v>175240.17</v>
      </c>
      <c r="F29" s="40">
        <v>219337.9</v>
      </c>
      <c r="G29" s="40">
        <v>219337.9</v>
      </c>
      <c r="H29" s="54">
        <v>29769.57</v>
      </c>
      <c r="I29" s="54">
        <v>35023.019999999997</v>
      </c>
      <c r="J29" s="41">
        <v>16264.01</v>
      </c>
      <c r="K29" s="41">
        <v>16353.519999999999</v>
      </c>
      <c r="L29" s="37">
        <v>64990.63</v>
      </c>
      <c r="M29" s="39">
        <v>51813.82</v>
      </c>
      <c r="N29" s="39">
        <v>103545.54</v>
      </c>
      <c r="O29" s="37">
        <v>76248.92</v>
      </c>
      <c r="P29" s="37">
        <v>50329.38</v>
      </c>
      <c r="Q29" s="39">
        <v>50329.38</v>
      </c>
      <c r="R29" s="37">
        <v>195561.32</v>
      </c>
      <c r="S29" s="39">
        <v>319073.73</v>
      </c>
      <c r="T29" s="52">
        <v>61293.34</v>
      </c>
      <c r="U29" s="68">
        <f t="shared" si="0"/>
        <v>3925163.1728314776</v>
      </c>
    </row>
    <row r="30" spans="1:25" x14ac:dyDescent="0.3">
      <c r="A30" s="10" t="s">
        <v>38</v>
      </c>
      <c r="B30" s="6">
        <v>2568.41</v>
      </c>
      <c r="C30" s="2">
        <v>4667.1003893999996</v>
      </c>
      <c r="D30" s="53">
        <v>1303.2479129633234</v>
      </c>
      <c r="E30" s="53">
        <v>667.81</v>
      </c>
      <c r="F30" s="40">
        <v>835.86</v>
      </c>
      <c r="G30" s="40">
        <v>835.86</v>
      </c>
      <c r="H30" s="54">
        <v>113.45</v>
      </c>
      <c r="I30" s="54">
        <v>133.47</v>
      </c>
      <c r="J30" s="41">
        <v>61.98</v>
      </c>
      <c r="K30" s="41">
        <v>62.32</v>
      </c>
      <c r="L30" s="37">
        <v>247.67</v>
      </c>
      <c r="M30" s="39">
        <v>197.45</v>
      </c>
      <c r="N30" s="39">
        <v>394.6</v>
      </c>
      <c r="O30" s="37">
        <v>290.57</v>
      </c>
      <c r="P30" s="37">
        <v>191.8</v>
      </c>
      <c r="Q30" s="39">
        <v>191.8</v>
      </c>
      <c r="R30" s="37">
        <v>745.25</v>
      </c>
      <c r="S30" s="39">
        <v>1215.94</v>
      </c>
      <c r="T30" s="52">
        <v>233.58</v>
      </c>
      <c r="U30" s="68">
        <f t="shared" si="0"/>
        <v>14958.168302363323</v>
      </c>
    </row>
    <row r="31" spans="1:25" x14ac:dyDescent="0.3">
      <c r="A31" s="10" t="s">
        <v>36</v>
      </c>
      <c r="B31" s="6">
        <v>32148.18</v>
      </c>
      <c r="C31" s="2">
        <v>58416.955276500004</v>
      </c>
      <c r="D31" s="53">
        <v>16312.435708193087</v>
      </c>
      <c r="E31" s="53">
        <v>8358.84</v>
      </c>
      <c r="F31" s="40">
        <v>10462.27</v>
      </c>
      <c r="G31" s="40">
        <v>10462.27</v>
      </c>
      <c r="H31" s="54">
        <v>1419.99</v>
      </c>
      <c r="I31" s="54">
        <v>1670.58</v>
      </c>
      <c r="J31" s="41">
        <v>775.78</v>
      </c>
      <c r="K31" s="41">
        <v>780.05</v>
      </c>
      <c r="L31" s="37">
        <v>3100.01</v>
      </c>
      <c r="M31" s="39">
        <v>2471.4899999999998</v>
      </c>
      <c r="N31" s="39">
        <v>4939.05</v>
      </c>
      <c r="O31" s="37">
        <v>3637.02</v>
      </c>
      <c r="P31" s="37">
        <v>2400.6799999999998</v>
      </c>
      <c r="Q31" s="39">
        <v>2400.6799999999998</v>
      </c>
      <c r="R31" s="37">
        <v>9328.15</v>
      </c>
      <c r="S31" s="39">
        <v>15219.61</v>
      </c>
      <c r="T31" s="52">
        <v>2923.65</v>
      </c>
      <c r="U31" s="68">
        <f t="shared" si="0"/>
        <v>187227.69098469304</v>
      </c>
    </row>
    <row r="32" spans="1:25" x14ac:dyDescent="0.3">
      <c r="A32" s="10" t="s">
        <v>18</v>
      </c>
      <c r="B32" s="6">
        <v>55599.46</v>
      </c>
      <c r="C32" s="2">
        <v>101030.6393718</v>
      </c>
      <c r="D32" s="53">
        <v>28211.942945494615</v>
      </c>
      <c r="E32" s="53">
        <v>14456.4</v>
      </c>
      <c r="F32" s="40">
        <v>18094.240000000002</v>
      </c>
      <c r="G32" s="40">
        <v>18094.240000000002</v>
      </c>
      <c r="H32" s="54">
        <v>2455.83</v>
      </c>
      <c r="I32" s="54">
        <v>2889.22</v>
      </c>
      <c r="J32" s="41">
        <v>1341.7</v>
      </c>
      <c r="K32" s="41">
        <v>1349.0800000000002</v>
      </c>
      <c r="L32" s="37">
        <v>5361.39</v>
      </c>
      <c r="M32" s="39">
        <v>4274.37</v>
      </c>
      <c r="N32" s="39">
        <v>8541.9699999999993</v>
      </c>
      <c r="O32" s="37">
        <v>6290.14</v>
      </c>
      <c r="P32" s="37">
        <v>4151.91</v>
      </c>
      <c r="Q32" s="39">
        <v>4151.91</v>
      </c>
      <c r="R32" s="37">
        <v>16132.79</v>
      </c>
      <c r="S32" s="39">
        <v>26321.919999999998</v>
      </c>
      <c r="T32" s="52">
        <v>5056.38</v>
      </c>
      <c r="U32" s="68">
        <f t="shared" si="0"/>
        <v>323805.53231729451</v>
      </c>
    </row>
    <row r="33" spans="1:22" x14ac:dyDescent="0.3">
      <c r="A33" s="10" t="s">
        <v>22</v>
      </c>
      <c r="B33" s="6">
        <v>73034.239999999991</v>
      </c>
      <c r="C33" s="2">
        <v>132711.6629958</v>
      </c>
      <c r="D33" s="53">
        <v>37058.598143290292</v>
      </c>
      <c r="E33" s="53">
        <v>18989.62</v>
      </c>
      <c r="F33" s="40">
        <v>23768.2</v>
      </c>
      <c r="G33" s="40">
        <v>23768.2</v>
      </c>
      <c r="H33" s="54">
        <v>3225.93</v>
      </c>
      <c r="I33" s="54">
        <v>3795.21</v>
      </c>
      <c r="J33" s="41">
        <v>1762.42</v>
      </c>
      <c r="K33" s="41">
        <v>1772.13</v>
      </c>
      <c r="L33" s="37">
        <v>7042.6</v>
      </c>
      <c r="M33" s="39">
        <v>5614.72</v>
      </c>
      <c r="N33" s="39">
        <v>11220.55</v>
      </c>
      <c r="O33" s="37">
        <v>8262.59</v>
      </c>
      <c r="P33" s="37">
        <v>5453.86</v>
      </c>
      <c r="Q33" s="39">
        <v>5453.86</v>
      </c>
      <c r="R33" s="37">
        <v>21191.69</v>
      </c>
      <c r="S33" s="39">
        <v>34575.910000000003</v>
      </c>
      <c r="T33" s="52">
        <v>6641.95</v>
      </c>
      <c r="U33" s="68">
        <f t="shared" si="0"/>
        <v>425343.94113909028</v>
      </c>
      <c r="V33" s="1"/>
    </row>
    <row r="34" spans="1:22" x14ac:dyDescent="0.3">
      <c r="A34" s="10" t="s">
        <v>29</v>
      </c>
      <c r="B34" s="6">
        <v>31078.959999999999</v>
      </c>
      <c r="C34" s="2">
        <v>56474.0646423</v>
      </c>
      <c r="D34" s="53">
        <v>15769.900096598356</v>
      </c>
      <c r="E34" s="53">
        <v>8080.83</v>
      </c>
      <c r="F34" s="40">
        <v>10114.31</v>
      </c>
      <c r="G34" s="40">
        <v>10114.31</v>
      </c>
      <c r="H34" s="54">
        <v>1372.76</v>
      </c>
      <c r="I34" s="54">
        <v>1615.01</v>
      </c>
      <c r="J34" s="41">
        <v>749.98</v>
      </c>
      <c r="K34" s="41">
        <v>754.1099999999999</v>
      </c>
      <c r="L34" s="37">
        <v>2996.91</v>
      </c>
      <c r="M34" s="39">
        <v>2389.29</v>
      </c>
      <c r="N34" s="39">
        <v>4774.79</v>
      </c>
      <c r="O34" s="37">
        <v>3516.06</v>
      </c>
      <c r="P34" s="37">
        <v>2320.83</v>
      </c>
      <c r="Q34" s="39">
        <v>2320.83</v>
      </c>
      <c r="R34" s="37">
        <v>9017.9</v>
      </c>
      <c r="S34" s="39">
        <v>14713.42</v>
      </c>
      <c r="T34" s="52">
        <v>2826.41</v>
      </c>
      <c r="U34" s="68">
        <f t="shared" si="0"/>
        <v>181000.67473889838</v>
      </c>
    </row>
    <row r="35" spans="1:22" x14ac:dyDescent="0.3">
      <c r="A35" s="10" t="s">
        <v>3</v>
      </c>
      <c r="B35" s="6">
        <v>4373.1099999999997</v>
      </c>
      <c r="C35" s="2">
        <v>7946.4613653000006</v>
      </c>
      <c r="D35" s="53">
        <v>2218.9814500866769</v>
      </c>
      <c r="E35" s="53">
        <v>1137.05</v>
      </c>
      <c r="F35" s="40">
        <v>1423.18</v>
      </c>
      <c r="G35" s="40">
        <v>1423.18</v>
      </c>
      <c r="H35" s="54">
        <v>193.16</v>
      </c>
      <c r="I35" s="54">
        <v>227.25</v>
      </c>
      <c r="J35" s="41">
        <v>105.53</v>
      </c>
      <c r="K35" s="41">
        <v>106.10999999999999</v>
      </c>
      <c r="L35" s="37">
        <v>421.69</v>
      </c>
      <c r="M35" s="39">
        <v>336.2</v>
      </c>
      <c r="N35" s="39">
        <v>671.86</v>
      </c>
      <c r="O35" s="37">
        <v>494.74</v>
      </c>
      <c r="P35" s="37">
        <v>326.56</v>
      </c>
      <c r="Q35" s="39">
        <v>326.56</v>
      </c>
      <c r="R35" s="37">
        <v>1268.9100000000001</v>
      </c>
      <c r="S35" s="39">
        <v>2070.3200000000002</v>
      </c>
      <c r="T35" s="52">
        <v>397.7</v>
      </c>
      <c r="U35" s="68">
        <f t="shared" si="0"/>
        <v>25468.55281538668</v>
      </c>
    </row>
    <row r="36" spans="1:22" x14ac:dyDescent="0.3">
      <c r="A36" s="10" t="s">
        <v>4</v>
      </c>
      <c r="B36" s="6">
        <v>311858.94</v>
      </c>
      <c r="C36" s="2">
        <v>566683.65123389999</v>
      </c>
      <c r="D36" s="53">
        <v>158241.56846044635</v>
      </c>
      <c r="E36" s="53">
        <v>81086.36</v>
      </c>
      <c r="F36" s="40">
        <v>101491.07</v>
      </c>
      <c r="G36" s="40">
        <v>101491.07</v>
      </c>
      <c r="H36" s="54">
        <v>13774.84</v>
      </c>
      <c r="I36" s="54">
        <v>16205.7</v>
      </c>
      <c r="J36" s="41">
        <v>7525.61</v>
      </c>
      <c r="K36" s="41">
        <v>7567.03</v>
      </c>
      <c r="L36" s="37">
        <v>30072.18</v>
      </c>
      <c r="M36" s="39">
        <v>23975.06</v>
      </c>
      <c r="N36" s="39">
        <v>47912.14</v>
      </c>
      <c r="O36" s="37">
        <v>35281.56</v>
      </c>
      <c r="P36" s="37">
        <v>23288.19</v>
      </c>
      <c r="Q36" s="39">
        <v>23288.19</v>
      </c>
      <c r="R36" s="37">
        <v>90489.27</v>
      </c>
      <c r="S36" s="39">
        <v>147640.39000000001</v>
      </c>
      <c r="T36" s="52">
        <v>28361.38</v>
      </c>
      <c r="U36" s="68">
        <f t="shared" si="0"/>
        <v>1816234.1996943466</v>
      </c>
    </row>
    <row r="37" spans="1:22" x14ac:dyDescent="0.3">
      <c r="A37" s="10" t="s">
        <v>5</v>
      </c>
      <c r="B37" s="6">
        <v>22286.42</v>
      </c>
      <c r="C37" s="2">
        <v>40496.987556300002</v>
      </c>
      <c r="D37" s="53">
        <v>11308.437811605487</v>
      </c>
      <c r="E37" s="53">
        <v>5794.69</v>
      </c>
      <c r="F37" s="40">
        <v>7252.87</v>
      </c>
      <c r="G37" s="40">
        <v>7252.87</v>
      </c>
      <c r="H37" s="54">
        <v>984.39</v>
      </c>
      <c r="I37" s="54">
        <v>1158.1099999999999</v>
      </c>
      <c r="J37" s="41">
        <v>537.79999999999995</v>
      </c>
      <c r="K37" s="41">
        <v>540.77</v>
      </c>
      <c r="L37" s="37">
        <v>2149.0500000000002</v>
      </c>
      <c r="M37" s="39">
        <v>1713.33</v>
      </c>
      <c r="N37" s="39">
        <v>3423.95</v>
      </c>
      <c r="O37" s="37">
        <v>2521.33</v>
      </c>
      <c r="P37" s="37">
        <v>1664.25</v>
      </c>
      <c r="Q37" s="39">
        <v>1664.25</v>
      </c>
      <c r="R37" s="37">
        <v>6466.65</v>
      </c>
      <c r="S37" s="39">
        <v>10550.84</v>
      </c>
      <c r="T37" s="52">
        <v>2026.79</v>
      </c>
      <c r="U37" s="68">
        <f t="shared" si="0"/>
        <v>129793.78536790547</v>
      </c>
    </row>
    <row r="38" spans="1:22" x14ac:dyDescent="0.3">
      <c r="A38" s="10" t="s">
        <v>7</v>
      </c>
      <c r="B38" s="6">
        <v>94857.87</v>
      </c>
      <c r="C38" s="2">
        <v>172367.6779215</v>
      </c>
      <c r="D38" s="53">
        <v>48132.201532182706</v>
      </c>
      <c r="E38" s="53">
        <v>24663.97</v>
      </c>
      <c r="F38" s="40">
        <v>30870.45</v>
      </c>
      <c r="G38" s="40">
        <v>30870.45</v>
      </c>
      <c r="H38" s="54">
        <v>4189.88</v>
      </c>
      <c r="I38" s="54">
        <v>4929.2700000000004</v>
      </c>
      <c r="J38" s="41">
        <v>2289.06</v>
      </c>
      <c r="K38" s="41">
        <v>2301.6600000000003</v>
      </c>
      <c r="L38" s="37">
        <v>9147.0300000000007</v>
      </c>
      <c r="M38" s="39">
        <v>7292.47</v>
      </c>
      <c r="N38" s="39">
        <v>14573.39</v>
      </c>
      <c r="O38" s="37">
        <v>10731.56</v>
      </c>
      <c r="P38" s="37">
        <v>7083.55</v>
      </c>
      <c r="Q38" s="39">
        <v>7083.55</v>
      </c>
      <c r="R38" s="37">
        <v>27524.04</v>
      </c>
      <c r="S38" s="39">
        <v>44907.65</v>
      </c>
      <c r="T38" s="52">
        <v>8626.66</v>
      </c>
      <c r="U38" s="68">
        <f t="shared" si="0"/>
        <v>552442.3894536827</v>
      </c>
    </row>
    <row r="39" spans="1:22" x14ac:dyDescent="0.3">
      <c r="A39" s="10" t="s">
        <v>23</v>
      </c>
      <c r="B39" s="7">
        <v>63162.64</v>
      </c>
      <c r="C39" s="2">
        <v>114773.80084950001</v>
      </c>
      <c r="D39" s="53">
        <v>32049.603381085348</v>
      </c>
      <c r="E39" s="53">
        <v>16422.900000000001</v>
      </c>
      <c r="F39" s="40">
        <v>20555.59</v>
      </c>
      <c r="G39" s="40">
        <v>20555.59</v>
      </c>
      <c r="H39" s="54">
        <v>2789.9</v>
      </c>
      <c r="I39" s="54">
        <v>3282.24</v>
      </c>
      <c r="J39" s="41">
        <v>1524.21</v>
      </c>
      <c r="K39" s="41">
        <v>1532.5900000000001</v>
      </c>
      <c r="L39" s="37">
        <v>6090.7</v>
      </c>
      <c r="M39" s="39">
        <v>4855.8100000000004</v>
      </c>
      <c r="N39" s="39">
        <v>9703.93</v>
      </c>
      <c r="O39" s="37">
        <v>7145.78</v>
      </c>
      <c r="P39" s="37">
        <v>4716.7</v>
      </c>
      <c r="Q39" s="39">
        <v>4716.7</v>
      </c>
      <c r="R39" s="37">
        <v>18327.330000000002</v>
      </c>
      <c r="S39" s="39">
        <v>29902.48</v>
      </c>
      <c r="T39" s="52">
        <v>5744.2</v>
      </c>
      <c r="U39" s="68">
        <f t="shared" si="0"/>
        <v>367852.69423058548</v>
      </c>
    </row>
    <row r="40" spans="1:22" ht="15" thickBot="1" x14ac:dyDescent="0.35">
      <c r="A40" s="11" t="s">
        <v>31</v>
      </c>
      <c r="B40" s="8">
        <v>121524.28</v>
      </c>
      <c r="C40" s="3">
        <v>220823.62194420001</v>
      </c>
      <c r="D40" s="57">
        <v>61663.10994411209</v>
      </c>
      <c r="E40" s="57">
        <v>31597.5</v>
      </c>
      <c r="F40" s="63">
        <v>39548.74</v>
      </c>
      <c r="G40" s="63">
        <v>39548.74</v>
      </c>
      <c r="H40" s="58">
        <v>5367.74</v>
      </c>
      <c r="I40" s="58">
        <v>6314.99</v>
      </c>
      <c r="J40" s="64">
        <v>2932.56</v>
      </c>
      <c r="K40" s="64">
        <v>2948.7000000000003</v>
      </c>
      <c r="L40" s="38">
        <v>11718.44</v>
      </c>
      <c r="M40" s="59">
        <v>9342.5300000000007</v>
      </c>
      <c r="N40" s="59">
        <v>18670.259999999998</v>
      </c>
      <c r="O40" s="38">
        <v>13748.42</v>
      </c>
      <c r="P40" s="38">
        <v>9074.8700000000008</v>
      </c>
      <c r="Q40" s="39">
        <v>9074.8700000000008</v>
      </c>
      <c r="R40" s="38">
        <v>35261.589999999997</v>
      </c>
      <c r="S40" s="59">
        <v>57532.07</v>
      </c>
      <c r="T40" s="67">
        <v>11051.78</v>
      </c>
      <c r="U40" s="69">
        <f t="shared" si="0"/>
        <v>707744.81188831211</v>
      </c>
      <c r="V40" s="1"/>
    </row>
    <row r="41" spans="1:22" ht="15" thickBot="1" x14ac:dyDescent="0.35">
      <c r="A41" s="35" t="s">
        <v>41</v>
      </c>
      <c r="B41" s="48">
        <f t="shared" ref="B41:I41" si="1">SUM(B2:B40)</f>
        <v>3136840.05</v>
      </c>
      <c r="C41" s="49">
        <f>SUM(C2:C40)</f>
        <v>5700000.0000057025</v>
      </c>
      <c r="D41" s="61">
        <f t="shared" si="1"/>
        <v>1591676.305221576</v>
      </c>
      <c r="E41" s="61">
        <f t="shared" si="1"/>
        <v>815608.96</v>
      </c>
      <c r="F41" s="61">
        <f t="shared" si="1"/>
        <v>1020850.1399999999</v>
      </c>
      <c r="G41" s="62">
        <f>SUM(G2:G40)</f>
        <v>1020850.1399999999</v>
      </c>
      <c r="H41" s="61">
        <f t="shared" si="1"/>
        <v>138554.56</v>
      </c>
      <c r="I41" s="61">
        <f t="shared" si="1"/>
        <v>163005.36999999997</v>
      </c>
      <c r="J41" s="65">
        <f t="shared" ref="J41:S41" si="2">SUM(J2:J40)</f>
        <v>75696.55</v>
      </c>
      <c r="K41" s="61">
        <f t="shared" si="2"/>
        <v>76113.09</v>
      </c>
      <c r="L41" s="61">
        <f t="shared" si="2"/>
        <v>302481.66000000015</v>
      </c>
      <c r="M41" s="61">
        <f t="shared" si="2"/>
        <v>241153.69</v>
      </c>
      <c r="N41" s="61">
        <f>SUM(N2:N40)</f>
        <v>481925.28999999992</v>
      </c>
      <c r="O41" s="61">
        <f t="shared" si="2"/>
        <v>354880.37000000005</v>
      </c>
      <c r="P41" s="61">
        <f t="shared" si="2"/>
        <v>234244.72999999998</v>
      </c>
      <c r="Q41" s="61">
        <f>SUM(Q2:Q40)</f>
        <v>234244.72999999998</v>
      </c>
      <c r="R41" s="61">
        <f t="shared" si="2"/>
        <v>910188.32000000007</v>
      </c>
      <c r="S41" s="61">
        <f t="shared" si="2"/>
        <v>1485044.1399999997</v>
      </c>
      <c r="T41" s="62">
        <f t="shared" ref="T41" si="3">SUM(T2:T40)</f>
        <v>285273.57000000007</v>
      </c>
      <c r="U41" s="60">
        <f t="shared" si="0"/>
        <v>18268631.665227279</v>
      </c>
    </row>
    <row r="43" spans="1:22" ht="15.6" x14ac:dyDescent="0.3">
      <c r="U43" s="70"/>
    </row>
    <row r="45" spans="1:22" x14ac:dyDescent="0.3">
      <c r="U45" s="1"/>
    </row>
  </sheetData>
  <sortState xmlns:xlrd2="http://schemas.microsoft.com/office/spreadsheetml/2017/richdata2" ref="A2:S128">
    <sortCondition ref="A1:A1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Payment Amounts</vt:lpstr>
      <vt:lpstr>State Payments to Date</vt:lpstr>
      <vt:lpstr>Municipality Payments to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Harvey</dc:creator>
  <cp:lastModifiedBy>Julia Harvey</cp:lastModifiedBy>
  <dcterms:created xsi:type="dcterms:W3CDTF">2023-05-30T16:57:41Z</dcterms:created>
  <dcterms:modified xsi:type="dcterms:W3CDTF">2026-01-30T14:14:05Z</dcterms:modified>
</cp:coreProperties>
</file>