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K:\Client Services\Provider Representatives\Web Updates\2026\"/>
    </mc:Choice>
  </mc:AlternateContent>
  <xr:revisionPtr revIDLastSave="0" documentId="13_ncr:1_{F83A3A3A-925E-4C82-8952-BB821C7C0EF8}" xr6:coauthVersionLast="47" xr6:coauthVersionMax="47" xr10:uidLastSave="{00000000-0000-0000-0000-000000000000}"/>
  <bookViews>
    <workbookView xWindow="-120" yWindow="-120" windowWidth="29040" windowHeight="15720" tabRatio="814" activeTab="2" xr2:uid="{00000000-000D-0000-FFFF-FFFF00000000}"/>
  </bookViews>
  <sheets>
    <sheet name="Cover" sheetId="11" r:id="rId1"/>
    <sheet name="Calculator" sheetId="10" r:id="rId2"/>
    <sheet name="Hospital Info" sheetId="12" r:id="rId3"/>
    <sheet name="Weights &amp; Thresholds v29" sheetId="14" r:id="rId4"/>
  </sheets>
  <definedNames>
    <definedName name="_xlnm._FilterDatabase" localSheetId="1" hidden="1">Calculator!#REF!</definedName>
    <definedName name="_xlnm._FilterDatabase" localSheetId="3" hidden="1">'Weights &amp; Thresholds v29'!$A$15:$H$1289</definedName>
    <definedName name="age_adj">Cover!$C$13</definedName>
    <definedName name="cost_thresh">Cover!$C$16</definedName>
    <definedName name="day_pay">Cover!$C$21</definedName>
    <definedName name="day_thresh">Cover!$C$20</definedName>
    <definedName name="DRG_base">Cover!$C$11</definedName>
    <definedName name="MC">Cover!$C$17</definedName>
    <definedName name="pol_adj">Cover!$C$14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14" l="1"/>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185" i="14"/>
  <c r="H186" i="14"/>
  <c r="H187" i="14"/>
  <c r="H188" i="14"/>
  <c r="H189" i="14"/>
  <c r="H190" i="14"/>
  <c r="H191" i="14"/>
  <c r="H192" i="14"/>
  <c r="H193" i="14"/>
  <c r="H194" i="14"/>
  <c r="H195" i="14"/>
  <c r="H196" i="14"/>
  <c r="H197" i="14"/>
  <c r="H198" i="14"/>
  <c r="H199" i="14"/>
  <c r="H200" i="14"/>
  <c r="H201" i="14"/>
  <c r="H202" i="14"/>
  <c r="H203" i="14"/>
  <c r="H204" i="14"/>
  <c r="H205" i="14"/>
  <c r="H206" i="14"/>
  <c r="H207" i="14"/>
  <c r="H208" i="14"/>
  <c r="H209" i="14"/>
  <c r="H210" i="14"/>
  <c r="H211" i="14"/>
  <c r="H212" i="14"/>
  <c r="H213" i="14"/>
  <c r="H214" i="14"/>
  <c r="H215" i="14"/>
  <c r="H216" i="14"/>
  <c r="H217" i="14"/>
  <c r="H218" i="14"/>
  <c r="H219" i="14"/>
  <c r="H220" i="14"/>
  <c r="H221" i="14"/>
  <c r="H222" i="14"/>
  <c r="H223" i="14"/>
  <c r="H224" i="14"/>
  <c r="H225" i="14"/>
  <c r="H226" i="14"/>
  <c r="H227" i="14"/>
  <c r="H228" i="14"/>
  <c r="H229" i="14"/>
  <c r="H230" i="14"/>
  <c r="H231" i="14"/>
  <c r="H232"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6"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H281" i="14"/>
  <c r="H282" i="14"/>
  <c r="H283" i="14"/>
  <c r="H284" i="14"/>
  <c r="H285" i="14"/>
  <c r="H286" i="14"/>
  <c r="H287" i="14"/>
  <c r="H288" i="14"/>
  <c r="H289" i="14"/>
  <c r="H290" i="14"/>
  <c r="H291" i="14"/>
  <c r="H292" i="14"/>
  <c r="H293" i="14"/>
  <c r="H294" i="14"/>
  <c r="H295" i="14"/>
  <c r="H296" i="14"/>
  <c r="H297" i="14"/>
  <c r="H298" i="14"/>
  <c r="H299" i="14"/>
  <c r="H300" i="14"/>
  <c r="H301" i="14"/>
  <c r="H302" i="14"/>
  <c r="H303" i="14"/>
  <c r="H304" i="14"/>
  <c r="H305" i="14"/>
  <c r="H306" i="14"/>
  <c r="H307" i="14"/>
  <c r="H308" i="14"/>
  <c r="H309" i="14"/>
  <c r="H310" i="14"/>
  <c r="H311" i="14"/>
  <c r="H312" i="14"/>
  <c r="H313" i="14"/>
  <c r="H314" i="14"/>
  <c r="H315" i="14"/>
  <c r="H316" i="14"/>
  <c r="H317" i="14"/>
  <c r="H318" i="14"/>
  <c r="H319" i="14"/>
  <c r="H320" i="14"/>
  <c r="H321" i="14"/>
  <c r="H322" i="14"/>
  <c r="H323" i="14"/>
  <c r="H324" i="14"/>
  <c r="H325" i="14"/>
  <c r="H326" i="14"/>
  <c r="H327" i="14"/>
  <c r="H328" i="14"/>
  <c r="H329" i="14"/>
  <c r="H330" i="14"/>
  <c r="H331" i="14"/>
  <c r="H332" i="14"/>
  <c r="H333" i="14"/>
  <c r="H334" i="14"/>
  <c r="H335" i="14"/>
  <c r="H336" i="14"/>
  <c r="H337" i="14"/>
  <c r="H338" i="14"/>
  <c r="H339" i="14"/>
  <c r="H340" i="14"/>
  <c r="H341" i="14"/>
  <c r="H342" i="14"/>
  <c r="H343" i="14"/>
  <c r="H344" i="14"/>
  <c r="H345" i="14"/>
  <c r="H346" i="14"/>
  <c r="H347" i="14"/>
  <c r="H348" i="14"/>
  <c r="H349" i="14"/>
  <c r="H350" i="14"/>
  <c r="H351" i="14"/>
  <c r="H352" i="14"/>
  <c r="H353" i="14"/>
  <c r="H354" i="14"/>
  <c r="H355" i="14"/>
  <c r="H356" i="14"/>
  <c r="H357" i="14"/>
  <c r="H358" i="14"/>
  <c r="H359" i="14"/>
  <c r="H360" i="14"/>
  <c r="H361" i="14"/>
  <c r="H362" i="14"/>
  <c r="H363" i="14"/>
  <c r="H364" i="14"/>
  <c r="H365" i="14"/>
  <c r="H366" i="14"/>
  <c r="H367" i="14"/>
  <c r="H368" i="14"/>
  <c r="H369" i="14"/>
  <c r="H370" i="14"/>
  <c r="H371"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97" i="14"/>
  <c r="H398" i="14"/>
  <c r="H399" i="14"/>
  <c r="H400" i="14"/>
  <c r="H401" i="14"/>
  <c r="H402" i="14"/>
  <c r="H403" i="14"/>
  <c r="H404" i="14"/>
  <c r="H405" i="14"/>
  <c r="H406" i="14"/>
  <c r="H407" i="14"/>
  <c r="H408" i="14"/>
  <c r="H409"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448" i="14"/>
  <c r="H449" i="14"/>
  <c r="H450" i="14"/>
  <c r="H451" i="14"/>
  <c r="H452" i="14"/>
  <c r="H453"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590" i="14"/>
  <c r="H591" i="14"/>
  <c r="H592" i="14"/>
  <c r="H593" i="14"/>
  <c r="H594" i="14"/>
  <c r="H595" i="14"/>
  <c r="H596" i="14"/>
  <c r="H597" i="14"/>
  <c r="H598" i="14"/>
  <c r="H599" i="14"/>
  <c r="H600" i="14"/>
  <c r="H601" i="14"/>
  <c r="H602" i="14"/>
  <c r="H603" i="14"/>
  <c r="H604" i="14"/>
  <c r="H605" i="14"/>
  <c r="H606" i="14"/>
  <c r="H607" i="14"/>
  <c r="H608" i="14"/>
  <c r="H609" i="14"/>
  <c r="H610" i="14"/>
  <c r="H611" i="14"/>
  <c r="H612" i="14"/>
  <c r="H613" i="14"/>
  <c r="H614" i="14"/>
  <c r="H615" i="14"/>
  <c r="H616" i="14"/>
  <c r="H617" i="14"/>
  <c r="H618" i="14"/>
  <c r="H619" i="14"/>
  <c r="H620" i="14"/>
  <c r="H621" i="14"/>
  <c r="H622" i="14"/>
  <c r="H623" i="14"/>
  <c r="H624" i="14"/>
  <c r="H625" i="14"/>
  <c r="H626" i="14"/>
  <c r="H627" i="14"/>
  <c r="H628" i="14"/>
  <c r="H629" i="14"/>
  <c r="H630" i="14"/>
  <c r="H631" i="14"/>
  <c r="H632" i="14"/>
  <c r="H633" i="14"/>
  <c r="H634" i="14"/>
  <c r="H635" i="14"/>
  <c r="H636" i="14"/>
  <c r="H637" i="14"/>
  <c r="H638" i="14"/>
  <c r="H639" i="14"/>
  <c r="H640" i="14"/>
  <c r="H641" i="14"/>
  <c r="H642" i="14"/>
  <c r="H643" i="14"/>
  <c r="H644" i="14"/>
  <c r="H645" i="14"/>
  <c r="H646" i="14"/>
  <c r="H647" i="14"/>
  <c r="H648" i="14"/>
  <c r="H649" i="14"/>
  <c r="H650" i="14"/>
  <c r="H651" i="14"/>
  <c r="H652" i="14"/>
  <c r="H653" i="14"/>
  <c r="H654" i="14"/>
  <c r="H655" i="14"/>
  <c r="H656" i="14"/>
  <c r="H657" i="14"/>
  <c r="H658" i="14"/>
  <c r="H659" i="14"/>
  <c r="H660" i="14"/>
  <c r="H661" i="14"/>
  <c r="H662" i="14"/>
  <c r="H663" i="14"/>
  <c r="H664" i="14"/>
  <c r="H665" i="14"/>
  <c r="H666" i="14"/>
  <c r="H667" i="14"/>
  <c r="H668" i="14"/>
  <c r="H669" i="14"/>
  <c r="H670" i="14"/>
  <c r="H671" i="14"/>
  <c r="H672" i="14"/>
  <c r="H673" i="14"/>
  <c r="H674" i="14"/>
  <c r="H675" i="14"/>
  <c r="H676" i="14"/>
  <c r="H677" i="14"/>
  <c r="H678" i="14"/>
  <c r="H679" i="14"/>
  <c r="H680" i="14"/>
  <c r="H681" i="14"/>
  <c r="H682" i="14"/>
  <c r="H683" i="14"/>
  <c r="H684" i="14"/>
  <c r="H685" i="14"/>
  <c r="H686" i="14"/>
  <c r="H687" i="14"/>
  <c r="H688" i="14"/>
  <c r="H689" i="14"/>
  <c r="H690" i="14"/>
  <c r="H691" i="14"/>
  <c r="H692" i="14"/>
  <c r="H693" i="14"/>
  <c r="H694" i="14"/>
  <c r="H695" i="14"/>
  <c r="H696" i="14"/>
  <c r="H697" i="14"/>
  <c r="H698" i="14"/>
  <c r="H699" i="14"/>
  <c r="H700" i="14"/>
  <c r="H701" i="14"/>
  <c r="H702" i="14"/>
  <c r="H703" i="14"/>
  <c r="H704" i="14"/>
  <c r="H705" i="14"/>
  <c r="H706" i="14"/>
  <c r="H707" i="14"/>
  <c r="H708" i="14"/>
  <c r="H709" i="14"/>
  <c r="H710" i="14"/>
  <c r="H711" i="14"/>
  <c r="H712" i="14"/>
  <c r="H713" i="14"/>
  <c r="H714" i="14"/>
  <c r="H715" i="14"/>
  <c r="H716" i="14"/>
  <c r="H717" i="14"/>
  <c r="H718" i="14"/>
  <c r="H719" i="14"/>
  <c r="H720" i="14"/>
  <c r="H721" i="14"/>
  <c r="H722" i="14"/>
  <c r="H723" i="14"/>
  <c r="H724" i="14"/>
  <c r="H725" i="14"/>
  <c r="H726" i="14"/>
  <c r="H727" i="14"/>
  <c r="H728" i="14"/>
  <c r="H729" i="14"/>
  <c r="H730" i="14"/>
  <c r="H731" i="14"/>
  <c r="H732" i="14"/>
  <c r="H733" i="14"/>
  <c r="H734" i="14"/>
  <c r="H735" i="14"/>
  <c r="H736" i="14"/>
  <c r="H737" i="14"/>
  <c r="H738" i="14"/>
  <c r="H739" i="14"/>
  <c r="H740" i="14"/>
  <c r="H741" i="14"/>
  <c r="H742" i="14"/>
  <c r="H743" i="14"/>
  <c r="H744" i="14"/>
  <c r="H745" i="14"/>
  <c r="H746" i="14"/>
  <c r="H747" i="14"/>
  <c r="H748" i="14"/>
  <c r="H749" i="14"/>
  <c r="H750" i="14"/>
  <c r="H751" i="14"/>
  <c r="H752" i="14"/>
  <c r="H753" i="14"/>
  <c r="H754" i="14"/>
  <c r="H755" i="14"/>
  <c r="H756" i="14"/>
  <c r="H757" i="14"/>
  <c r="H758" i="14"/>
  <c r="H759" i="14"/>
  <c r="H760" i="14"/>
  <c r="H761" i="14"/>
  <c r="H762" i="14"/>
  <c r="H763" i="14"/>
  <c r="H764" i="14"/>
  <c r="H765" i="14"/>
  <c r="H766" i="14"/>
  <c r="H767" i="14"/>
  <c r="H768" i="14"/>
  <c r="H769" i="14"/>
  <c r="H770" i="14"/>
  <c r="H771" i="14"/>
  <c r="H772" i="14"/>
  <c r="H773" i="14"/>
  <c r="H774" i="14"/>
  <c r="H775" i="14"/>
  <c r="H776" i="14"/>
  <c r="H777" i="14"/>
  <c r="H778" i="14"/>
  <c r="H779" i="14"/>
  <c r="H780" i="14"/>
  <c r="H781" i="14"/>
  <c r="H782" i="14"/>
  <c r="H783" i="14"/>
  <c r="H784" i="14"/>
  <c r="H785" i="14"/>
  <c r="H786" i="14"/>
  <c r="H787" i="14"/>
  <c r="H788" i="14"/>
  <c r="H789" i="14"/>
  <c r="H790" i="14"/>
  <c r="H791" i="14"/>
  <c r="H792" i="14"/>
  <c r="H793" i="14"/>
  <c r="H794" i="14"/>
  <c r="H795" i="14"/>
  <c r="H796" i="14"/>
  <c r="H797" i="14"/>
  <c r="H798" i="14"/>
  <c r="H799" i="14"/>
  <c r="H800" i="14"/>
  <c r="H801" i="14"/>
  <c r="H802" i="14"/>
  <c r="H803" i="14"/>
  <c r="H804" i="14"/>
  <c r="H805" i="14"/>
  <c r="H806" i="14"/>
  <c r="H807" i="14"/>
  <c r="H808" i="14"/>
  <c r="H809" i="14"/>
  <c r="H810" i="14"/>
  <c r="H811" i="14"/>
  <c r="H812" i="14"/>
  <c r="H813" i="14"/>
  <c r="H814" i="14"/>
  <c r="H815" i="14"/>
  <c r="H816" i="14"/>
  <c r="H817" i="14"/>
  <c r="H818" i="14"/>
  <c r="H819" i="14"/>
  <c r="H820" i="14"/>
  <c r="H821" i="14"/>
  <c r="H822" i="14"/>
  <c r="H823" i="14"/>
  <c r="H824" i="14"/>
  <c r="H825" i="14"/>
  <c r="H826" i="14"/>
  <c r="H827" i="14"/>
  <c r="H828" i="14"/>
  <c r="H829" i="14"/>
  <c r="H830" i="14"/>
  <c r="H831" i="14"/>
  <c r="H832" i="14"/>
  <c r="H833" i="14"/>
  <c r="H834" i="14"/>
  <c r="H835" i="14"/>
  <c r="H836" i="14"/>
  <c r="H837" i="14"/>
  <c r="H838" i="14"/>
  <c r="H839" i="14"/>
  <c r="H840" i="14"/>
  <c r="H841" i="14"/>
  <c r="H842" i="14"/>
  <c r="H843" i="14"/>
  <c r="H844" i="14"/>
  <c r="H845" i="14"/>
  <c r="H846" i="14"/>
  <c r="H847" i="14"/>
  <c r="H848" i="14"/>
  <c r="H849" i="14"/>
  <c r="H850" i="14"/>
  <c r="H851" i="14"/>
  <c r="H852" i="14"/>
  <c r="H853" i="14"/>
  <c r="H854" i="14"/>
  <c r="H855" i="14"/>
  <c r="H856" i="14"/>
  <c r="H857" i="14"/>
  <c r="H858" i="14"/>
  <c r="H859" i="14"/>
  <c r="H860" i="14"/>
  <c r="H861" i="14"/>
  <c r="H862" i="14"/>
  <c r="H863" i="14"/>
  <c r="H864" i="14"/>
  <c r="H865" i="14"/>
  <c r="H866" i="14"/>
  <c r="H867" i="14"/>
  <c r="H868" i="14"/>
  <c r="H869" i="14"/>
  <c r="H870" i="14"/>
  <c r="H871" i="14"/>
  <c r="H872" i="14"/>
  <c r="H873" i="14"/>
  <c r="H874" i="14"/>
  <c r="H875" i="14"/>
  <c r="H876" i="14"/>
  <c r="H877" i="14"/>
  <c r="H878" i="14"/>
  <c r="H879" i="14"/>
  <c r="H880" i="14"/>
  <c r="H881" i="14"/>
  <c r="H882" i="14"/>
  <c r="H883" i="14"/>
  <c r="H884" i="14"/>
  <c r="H885" i="14"/>
  <c r="H886" i="14"/>
  <c r="H887" i="14"/>
  <c r="H888" i="14"/>
  <c r="H889" i="14"/>
  <c r="H890" i="14"/>
  <c r="H891" i="14"/>
  <c r="H892" i="14"/>
  <c r="H893" i="14"/>
  <c r="H894" i="14"/>
  <c r="H895" i="14"/>
  <c r="H896" i="14"/>
  <c r="H897" i="14"/>
  <c r="H898" i="14"/>
  <c r="H899" i="14"/>
  <c r="H900" i="14"/>
  <c r="H901" i="14"/>
  <c r="H902" i="14"/>
  <c r="H903" i="14"/>
  <c r="H904" i="14"/>
  <c r="H905" i="14"/>
  <c r="H906" i="14"/>
  <c r="H907" i="14"/>
  <c r="H908" i="14"/>
  <c r="H909" i="14"/>
  <c r="H910" i="14"/>
  <c r="H911" i="14"/>
  <c r="H912" i="14"/>
  <c r="H913" i="14"/>
  <c r="H914" i="14"/>
  <c r="H915" i="14"/>
  <c r="H916" i="14"/>
  <c r="H917" i="14"/>
  <c r="H918" i="14"/>
  <c r="H919" i="14"/>
  <c r="H920" i="14"/>
  <c r="H921" i="14"/>
  <c r="H922" i="14"/>
  <c r="H923" i="14"/>
  <c r="H924" i="14"/>
  <c r="H925" i="14"/>
  <c r="H926" i="14"/>
  <c r="H927" i="14"/>
  <c r="H928" i="14"/>
  <c r="H929" i="14"/>
  <c r="H930" i="14"/>
  <c r="H931" i="14"/>
  <c r="H932" i="14"/>
  <c r="H933" i="14"/>
  <c r="H934" i="14"/>
  <c r="H935" i="14"/>
  <c r="H936" i="14"/>
  <c r="H937" i="14"/>
  <c r="H938" i="14"/>
  <c r="H939" i="14"/>
  <c r="H940" i="14"/>
  <c r="H941" i="14"/>
  <c r="H942" i="14"/>
  <c r="H943" i="14"/>
  <c r="H944" i="14"/>
  <c r="H945" i="14"/>
  <c r="H946" i="14"/>
  <c r="H947" i="14"/>
  <c r="H948" i="14"/>
  <c r="H949" i="14"/>
  <c r="H950" i="14"/>
  <c r="H951" i="14"/>
  <c r="H952" i="14"/>
  <c r="H953" i="14"/>
  <c r="H954" i="14"/>
  <c r="H955" i="14"/>
  <c r="H956" i="14"/>
  <c r="H957" i="14"/>
  <c r="H958" i="14"/>
  <c r="H959" i="14"/>
  <c r="H960" i="14"/>
  <c r="H961" i="14"/>
  <c r="H962" i="14"/>
  <c r="H963" i="14"/>
  <c r="H964" i="14"/>
  <c r="H965" i="14"/>
  <c r="H966" i="14"/>
  <c r="H967" i="14"/>
  <c r="H968" i="14"/>
  <c r="H969" i="14"/>
  <c r="H970" i="14"/>
  <c r="H971" i="14"/>
  <c r="H972" i="14"/>
  <c r="H973" i="14"/>
  <c r="H974" i="14"/>
  <c r="H975" i="14"/>
  <c r="H976" i="14"/>
  <c r="H977" i="14"/>
  <c r="H978" i="14"/>
  <c r="H979" i="14"/>
  <c r="H980" i="14"/>
  <c r="H981" i="14"/>
  <c r="H982" i="14"/>
  <c r="H983" i="14"/>
  <c r="H984" i="14"/>
  <c r="H985" i="14"/>
  <c r="H986" i="14"/>
  <c r="H987" i="14"/>
  <c r="H988" i="14"/>
  <c r="H989" i="14"/>
  <c r="H990" i="14"/>
  <c r="H991" i="14"/>
  <c r="H992" i="14"/>
  <c r="H993" i="14"/>
  <c r="H994" i="14"/>
  <c r="H995" i="14"/>
  <c r="H996" i="14"/>
  <c r="H997" i="14"/>
  <c r="H998" i="14"/>
  <c r="H999" i="14"/>
  <c r="H1000" i="14"/>
  <c r="H1001" i="14"/>
  <c r="H1002" i="14"/>
  <c r="H1003" i="14"/>
  <c r="H1004" i="14"/>
  <c r="H1005" i="14"/>
  <c r="H1006" i="14"/>
  <c r="H1007" i="14"/>
  <c r="H1008" i="14"/>
  <c r="H1009" i="14"/>
  <c r="H1010" i="14"/>
  <c r="H1011" i="14"/>
  <c r="H1012" i="14"/>
  <c r="H1013" i="14"/>
  <c r="H1014" i="14"/>
  <c r="H1015" i="14"/>
  <c r="H1016" i="14"/>
  <c r="H1017" i="14"/>
  <c r="H1018" i="14"/>
  <c r="H1019" i="14"/>
  <c r="H1020" i="14"/>
  <c r="H1021" i="14"/>
  <c r="H1022" i="14"/>
  <c r="H1023" i="14"/>
  <c r="H1024" i="14"/>
  <c r="H1025" i="14"/>
  <c r="H1026" i="14"/>
  <c r="H1027" i="14"/>
  <c r="H1028" i="14"/>
  <c r="H1029" i="14"/>
  <c r="H1030" i="14"/>
  <c r="H1031" i="14"/>
  <c r="H1032" i="14"/>
  <c r="H1033" i="14"/>
  <c r="H1034" i="14"/>
  <c r="H1035" i="14"/>
  <c r="H1036" i="14"/>
  <c r="H1037" i="14"/>
  <c r="H1038" i="14"/>
  <c r="H1039" i="14"/>
  <c r="H1040" i="14"/>
  <c r="H1041" i="14"/>
  <c r="H1042" i="14"/>
  <c r="H1043" i="14"/>
  <c r="H1044" i="14"/>
  <c r="H1045" i="14"/>
  <c r="H1046" i="14"/>
  <c r="H1047" i="14"/>
  <c r="H1048" i="14"/>
  <c r="H1049" i="14"/>
  <c r="H1050" i="14"/>
  <c r="H1051" i="14"/>
  <c r="H1052" i="14"/>
  <c r="H1053" i="14"/>
  <c r="H1054" i="14"/>
  <c r="H1055" i="14"/>
  <c r="H1056" i="14"/>
  <c r="H1057" i="14"/>
  <c r="H1058" i="14"/>
  <c r="H1059" i="14"/>
  <c r="H1060" i="14"/>
  <c r="H1061" i="14"/>
  <c r="H1062" i="14"/>
  <c r="H1063" i="14"/>
  <c r="H1064" i="14"/>
  <c r="H1065" i="14"/>
  <c r="H1066" i="14"/>
  <c r="H1067" i="14"/>
  <c r="H1068" i="14"/>
  <c r="H1069" i="14"/>
  <c r="H1070" i="14"/>
  <c r="H1071" i="14"/>
  <c r="H1072" i="14"/>
  <c r="H1073" i="14"/>
  <c r="H1074" i="14"/>
  <c r="H1075" i="14"/>
  <c r="H1076" i="14"/>
  <c r="H1077" i="14"/>
  <c r="H1078" i="14"/>
  <c r="H1079" i="14"/>
  <c r="H1080" i="14"/>
  <c r="H1081" i="14"/>
  <c r="H1082" i="14"/>
  <c r="H1083" i="14"/>
  <c r="H1084" i="14"/>
  <c r="H1085" i="14"/>
  <c r="H1086" i="14"/>
  <c r="H1087" i="14"/>
  <c r="H1088" i="14"/>
  <c r="H1089" i="14"/>
  <c r="H1090" i="14"/>
  <c r="H1091" i="14"/>
  <c r="H1092" i="14"/>
  <c r="H1093" i="14"/>
  <c r="H1094" i="14"/>
  <c r="H1095" i="14"/>
  <c r="H1096" i="14"/>
  <c r="H1097" i="14"/>
  <c r="H1098" i="14"/>
  <c r="H1099" i="14"/>
  <c r="H1100" i="14"/>
  <c r="H1101" i="14"/>
  <c r="H1102" i="14"/>
  <c r="H1103" i="14"/>
  <c r="H1104" i="14"/>
  <c r="H1105" i="14"/>
  <c r="H1106" i="14"/>
  <c r="H1107" i="14"/>
  <c r="H1108" i="14"/>
  <c r="H1109" i="14"/>
  <c r="H1110" i="14"/>
  <c r="H1111" i="14"/>
  <c r="H1112" i="14"/>
  <c r="H1113" i="14"/>
  <c r="H1114" i="14"/>
  <c r="H1115" i="14"/>
  <c r="H1116" i="14"/>
  <c r="H1117" i="14"/>
  <c r="H1118" i="14"/>
  <c r="H1119" i="14"/>
  <c r="H1120" i="14"/>
  <c r="H1121" i="14"/>
  <c r="H1122" i="14"/>
  <c r="H1123" i="14"/>
  <c r="H1124" i="14"/>
  <c r="H1125" i="14"/>
  <c r="H1126" i="14"/>
  <c r="H1127" i="14"/>
  <c r="H1128" i="14"/>
  <c r="H1129" i="14"/>
  <c r="H1130" i="14"/>
  <c r="H1131" i="14"/>
  <c r="H1132" i="14"/>
  <c r="H1133" i="14"/>
  <c r="H1134" i="14"/>
  <c r="H1135" i="14"/>
  <c r="H1136" i="14"/>
  <c r="H1137" i="14"/>
  <c r="H1138" i="14"/>
  <c r="H1139" i="14"/>
  <c r="H1140" i="14"/>
  <c r="H1141" i="14"/>
  <c r="H1142" i="14"/>
  <c r="H1143" i="14"/>
  <c r="H1144" i="14"/>
  <c r="H1145" i="14"/>
  <c r="H1146" i="14"/>
  <c r="H1147" i="14"/>
  <c r="H1148" i="14"/>
  <c r="H1149" i="14"/>
  <c r="H1150" i="14"/>
  <c r="H1151" i="14"/>
  <c r="H1152" i="14"/>
  <c r="H1153" i="14"/>
  <c r="H1154" i="14"/>
  <c r="H1155" i="14"/>
  <c r="H1156" i="14"/>
  <c r="H1157" i="14"/>
  <c r="H1158" i="14"/>
  <c r="H1159" i="14"/>
  <c r="H1160" i="14"/>
  <c r="H1161" i="14"/>
  <c r="H1162" i="14"/>
  <c r="H1163" i="14"/>
  <c r="H1164" i="14"/>
  <c r="H1165" i="14"/>
  <c r="H1166" i="14"/>
  <c r="H1167" i="14"/>
  <c r="H1168" i="14"/>
  <c r="H1169" i="14"/>
  <c r="H1170" i="14"/>
  <c r="H1171" i="14"/>
  <c r="H1172" i="14"/>
  <c r="H1173" i="14"/>
  <c r="H1174" i="14"/>
  <c r="H1175" i="14"/>
  <c r="H1176" i="14"/>
  <c r="H1177" i="14"/>
  <c r="H1178" i="14"/>
  <c r="H1179" i="14"/>
  <c r="H1180" i="14"/>
  <c r="H1181" i="14"/>
  <c r="H1182" i="14"/>
  <c r="H1183" i="14"/>
  <c r="H1184" i="14"/>
  <c r="H1185" i="14"/>
  <c r="H1186" i="14"/>
  <c r="H1187" i="14"/>
  <c r="H1188" i="14"/>
  <c r="H1189" i="14"/>
  <c r="H1190" i="14"/>
  <c r="H1191" i="14"/>
  <c r="H1192" i="14"/>
  <c r="H1193" i="14"/>
  <c r="H1194" i="14"/>
  <c r="H1195" i="14"/>
  <c r="H1196" i="14"/>
  <c r="H1197" i="14"/>
  <c r="H1198" i="14"/>
  <c r="H1199" i="14"/>
  <c r="H1200" i="14"/>
  <c r="H1201" i="14"/>
  <c r="H1202" i="14"/>
  <c r="H1203" i="14"/>
  <c r="H1204" i="14"/>
  <c r="H1205" i="14"/>
  <c r="H1206" i="14"/>
  <c r="H1207" i="14"/>
  <c r="H1208" i="14"/>
  <c r="H1209" i="14"/>
  <c r="H1210" i="14"/>
  <c r="H1211" i="14"/>
  <c r="H1212" i="14"/>
  <c r="H1213" i="14"/>
  <c r="H1214" i="14"/>
  <c r="H1215" i="14"/>
  <c r="H1216" i="14"/>
  <c r="H1217" i="14"/>
  <c r="H1218" i="14"/>
  <c r="H1219" i="14"/>
  <c r="H1220" i="14"/>
  <c r="H1221" i="14"/>
  <c r="H1222" i="14"/>
  <c r="H1223" i="14"/>
  <c r="H1224" i="14"/>
  <c r="H1225" i="14"/>
  <c r="H1226" i="14"/>
  <c r="H1227" i="14"/>
  <c r="H1228" i="14"/>
  <c r="H1229" i="14"/>
  <c r="H1230" i="14"/>
  <c r="H1231" i="14"/>
  <c r="H1232" i="14"/>
  <c r="H1233" i="14"/>
  <c r="H1234" i="14"/>
  <c r="H1235" i="14"/>
  <c r="H1236" i="14"/>
  <c r="H1237" i="14"/>
  <c r="H1238" i="14"/>
  <c r="H1239" i="14"/>
  <c r="H1240" i="14"/>
  <c r="H1241" i="14"/>
  <c r="H1242" i="14"/>
  <c r="H1243" i="14"/>
  <c r="H1244" i="14"/>
  <c r="H1245" i="14"/>
  <c r="H1246" i="14"/>
  <c r="H1247" i="14"/>
  <c r="H1248" i="14"/>
  <c r="H1249" i="14"/>
  <c r="H1250" i="14"/>
  <c r="H1251" i="14"/>
  <c r="H1252" i="14"/>
  <c r="H1253" i="14"/>
  <c r="H1254" i="14"/>
  <c r="H1255" i="14"/>
  <c r="H1256" i="14"/>
  <c r="H1257" i="14"/>
  <c r="H1258" i="14"/>
  <c r="H1259" i="14"/>
  <c r="H1260" i="14"/>
  <c r="H1261" i="14"/>
  <c r="H1262" i="14"/>
  <c r="H1263" i="14"/>
  <c r="H1264" i="14"/>
  <c r="H1265" i="14"/>
  <c r="H1266" i="14"/>
  <c r="H1267" i="14"/>
  <c r="H1268" i="14"/>
  <c r="H1269" i="14"/>
  <c r="H1270" i="14"/>
  <c r="H1271" i="14"/>
  <c r="H1272" i="14"/>
  <c r="H1273" i="14"/>
  <c r="H1274" i="14"/>
  <c r="H1275" i="14"/>
  <c r="H1276" i="14"/>
  <c r="H1277" i="14"/>
  <c r="H1278" i="14"/>
  <c r="H1279" i="14"/>
  <c r="H1280" i="14"/>
  <c r="H1281" i="14"/>
  <c r="H1282" i="14"/>
  <c r="H1283" i="14"/>
  <c r="H1284" i="14"/>
  <c r="H1285" i="14"/>
  <c r="H1286" i="14"/>
  <c r="H1287" i="14"/>
  <c r="H17" i="14"/>
  <c r="H16" i="14"/>
  <c r="C55" i="10" l="1"/>
  <c r="C56" i="10" s="1"/>
  <c r="C37" i="10" l="1"/>
  <c r="C33" i="10"/>
  <c r="C25" i="10"/>
  <c r="D33" i="10" l="1"/>
  <c r="C47" i="10"/>
  <c r="C28" i="10"/>
  <c r="D28" i="10" s="1"/>
  <c r="D27" i="10"/>
  <c r="D15" i="10"/>
  <c r="C29" i="10" l="1"/>
  <c r="C31" i="10" s="1"/>
  <c r="C32" i="10" s="1"/>
  <c r="C34" i="10"/>
  <c r="C35" i="10" l="1"/>
  <c r="C38" i="10" s="1"/>
  <c r="C39" i="10" s="1"/>
  <c r="C40" i="10" s="1"/>
  <c r="C42" i="10"/>
  <c r="C48" i="10"/>
  <c r="C43" i="10" l="1"/>
  <c r="C44" i="10" s="1"/>
  <c r="C45" i="10" s="1"/>
  <c r="C50" i="10" s="1"/>
  <c r="C52" i="10" s="1"/>
  <c r="C57" i="10" s="1"/>
  <c r="C60" i="10" s="1"/>
  <c r="C65" i="10" s="1"/>
</calcChain>
</file>

<file path=xl/sharedStrings.xml><?xml version="1.0" encoding="utf-8"?>
<sst xmlns="http://schemas.openxmlformats.org/spreadsheetml/2006/main" count="4058" uniqueCount="1797">
  <si>
    <t>720-3</t>
  </si>
  <si>
    <t>720-4</t>
  </si>
  <si>
    <t>721-1</t>
  </si>
  <si>
    <t>POST-OPERATIVE, POST-TRAUMATIC, OTHER DEVICE INFECTIONS</t>
  </si>
  <si>
    <t>721-2</t>
  </si>
  <si>
    <t>721-3</t>
  </si>
  <si>
    <t>721-4</t>
  </si>
  <si>
    <t>722-1</t>
  </si>
  <si>
    <t>FEVER</t>
  </si>
  <si>
    <t>722-2</t>
  </si>
  <si>
    <t>722-3</t>
  </si>
  <si>
    <t>722-4</t>
  </si>
  <si>
    <t>723-1</t>
  </si>
  <si>
    <t>VIRAL ILLNESS</t>
  </si>
  <si>
    <t>723-2</t>
  </si>
  <si>
    <t>723-3</t>
  </si>
  <si>
    <t>723-4</t>
  </si>
  <si>
    <t>724-1</t>
  </si>
  <si>
    <t>OTHER INFECTIOUS &amp; PARASITIC DISEASES</t>
  </si>
  <si>
    <t>724-2</t>
  </si>
  <si>
    <t>724-3</t>
  </si>
  <si>
    <t>724-4</t>
  </si>
  <si>
    <t>740-1</t>
  </si>
  <si>
    <t>MENTAL ILLNESS DIAGNOSIS W O.R. PROCEDURE</t>
  </si>
  <si>
    <t>740-2</t>
  </si>
  <si>
    <t>740-3</t>
  </si>
  <si>
    <t>740-4</t>
  </si>
  <si>
    <t>750-1</t>
  </si>
  <si>
    <t>SCHIZOPHRENIA</t>
  </si>
  <si>
    <t>750-2</t>
  </si>
  <si>
    <t>750-3</t>
  </si>
  <si>
    <t>750-4</t>
  </si>
  <si>
    <t>751-1</t>
  </si>
  <si>
    <t>MAJOR DEPRESSIVE DISORDERS &amp; OTHER/UNSPECIFIED PSYCHOSES</t>
  </si>
  <si>
    <t>751-2</t>
  </si>
  <si>
    <t>751-3</t>
  </si>
  <si>
    <t>751-4</t>
  </si>
  <si>
    <t>752-1</t>
  </si>
  <si>
    <t>DISORDERS OF PERSONALITY &amp; IMPULSE CONTROL</t>
  </si>
  <si>
    <t>752-2</t>
  </si>
  <si>
    <t>752-3</t>
  </si>
  <si>
    <t>752-4</t>
  </si>
  <si>
    <t>753-1</t>
  </si>
  <si>
    <t>BIPOLAR DISORDERS</t>
  </si>
  <si>
    <t>753-2</t>
  </si>
  <si>
    <t>753-3</t>
  </si>
  <si>
    <t>753-4</t>
  </si>
  <si>
    <t>754-1</t>
  </si>
  <si>
    <t>DEPRESSION EXCEPT MAJOR DEPRESSIVE DISORDER</t>
  </si>
  <si>
    <t>754-2</t>
  </si>
  <si>
    <t>754-3</t>
  </si>
  <si>
    <t>754-4</t>
  </si>
  <si>
    <t>755-1</t>
  </si>
  <si>
    <t>ADJUSTMENT DISORDERS &amp; NEUROSES EXCEPT DEPRESSIVE DIAGNOSES</t>
  </si>
  <si>
    <t>755-2</t>
  </si>
  <si>
    <t>755-3</t>
  </si>
  <si>
    <t>755-4</t>
  </si>
  <si>
    <t>756-1</t>
  </si>
  <si>
    <t>ACUTE ANXIETY &amp; DELIRIUM STATES</t>
  </si>
  <si>
    <t>756-2</t>
  </si>
  <si>
    <t>756-3</t>
  </si>
  <si>
    <t>756-4</t>
  </si>
  <si>
    <t>757-1</t>
  </si>
  <si>
    <t>ORGANIC MENTAL HEALTH DISTURBANCES</t>
  </si>
  <si>
    <t>757-2</t>
  </si>
  <si>
    <t>757-3</t>
  </si>
  <si>
    <t>757-4</t>
  </si>
  <si>
    <t>758-1</t>
  </si>
  <si>
    <t>CHILDHOOD BEHAVIORAL DISORDERS</t>
  </si>
  <si>
    <t>758-2</t>
  </si>
  <si>
    <t>758-3</t>
  </si>
  <si>
    <t>758-4</t>
  </si>
  <si>
    <t>759-1</t>
  </si>
  <si>
    <t>EATING DISORDERS</t>
  </si>
  <si>
    <t>759-2</t>
  </si>
  <si>
    <t>759-3</t>
  </si>
  <si>
    <t>759-4</t>
  </si>
  <si>
    <t>760-1</t>
  </si>
  <si>
    <t>OTHER MENTAL HEALTH DISORDERS</t>
  </si>
  <si>
    <t>760-2</t>
  </si>
  <si>
    <t>760-3</t>
  </si>
  <si>
    <t>760-4</t>
  </si>
  <si>
    <t>770-1</t>
  </si>
  <si>
    <t>DRUG &amp; ALCOHOL ABUSE OR DEPENDENCE, LEFT AGAINST MEDICAL ADVICE</t>
  </si>
  <si>
    <t>770-2</t>
  </si>
  <si>
    <t>770-3</t>
  </si>
  <si>
    <t>770-4</t>
  </si>
  <si>
    <t>772-1</t>
  </si>
  <si>
    <t>ALCOHOL &amp; DRUG DEPENDENCE W REHAB OR REHAB/DETOX THERAPY</t>
  </si>
  <si>
    <t>772-2</t>
  </si>
  <si>
    <t>772-3</t>
  </si>
  <si>
    <t>772-4</t>
  </si>
  <si>
    <t>773-1</t>
  </si>
  <si>
    <t>OPIOID ABUSE &amp; DEPENDENCE</t>
  </si>
  <si>
    <t>773-2</t>
  </si>
  <si>
    <t>773-3</t>
  </si>
  <si>
    <t>773-4</t>
  </si>
  <si>
    <t>774-1</t>
  </si>
  <si>
    <t>COCAINE ABUSE &amp; DEPENDENCE</t>
  </si>
  <si>
    <t>774-2</t>
  </si>
  <si>
    <t>774-3</t>
  </si>
  <si>
    <t>774-4</t>
  </si>
  <si>
    <t>775-1</t>
  </si>
  <si>
    <t>ALCOHOL ABUSE &amp; DEPENDENCE</t>
  </si>
  <si>
    <t>775-2</t>
  </si>
  <si>
    <t>775-3</t>
  </si>
  <si>
    <t>775-4</t>
  </si>
  <si>
    <t>776-1</t>
  </si>
  <si>
    <t>OTHER DRUG ABUSE &amp; DEPENDENCE</t>
  </si>
  <si>
    <t>776-2</t>
  </si>
  <si>
    <t>776-3</t>
  </si>
  <si>
    <t>776-4</t>
  </si>
  <si>
    <t>791-1</t>
  </si>
  <si>
    <t>O.R. PROCEDURE FOR OTHER COMPLICATIONS OF TREATMENT</t>
  </si>
  <si>
    <t>791-2</t>
  </si>
  <si>
    <t>791-3</t>
  </si>
  <si>
    <t>791-4</t>
  </si>
  <si>
    <t>811-1</t>
  </si>
  <si>
    <t>ALLERGIC REACTIONS</t>
  </si>
  <si>
    <t>811-2</t>
  </si>
  <si>
    <t>811-3</t>
  </si>
  <si>
    <t>811-4</t>
  </si>
  <si>
    <t>812-1</t>
  </si>
  <si>
    <t>POISONING OF MEDICINAL AGENTS</t>
  </si>
  <si>
    <t>812-2</t>
  </si>
  <si>
    <t>812-3</t>
  </si>
  <si>
    <t>812-4</t>
  </si>
  <si>
    <t>813-1</t>
  </si>
  <si>
    <t>OTHER COMPLICATIONS OF TREATMENT</t>
  </si>
  <si>
    <t>DRG Outlier Marginal Payment Percentage</t>
  </si>
  <si>
    <t>Bradley</t>
  </si>
  <si>
    <t>Rhode Island</t>
  </si>
  <si>
    <t>Butler</t>
  </si>
  <si>
    <t>Kent</t>
  </si>
  <si>
    <t>South County</t>
  </si>
  <si>
    <t>Memorial</t>
  </si>
  <si>
    <t>Miriam</t>
  </si>
  <si>
    <t>Women &amp; Infants</t>
  </si>
  <si>
    <t>Newport</t>
  </si>
  <si>
    <t>Out of State</t>
  </si>
  <si>
    <t>Rehabilitation Hospital</t>
  </si>
  <si>
    <t>813-2</t>
  </si>
  <si>
    <t>813-3</t>
  </si>
  <si>
    <t>813-4</t>
  </si>
  <si>
    <t>815-1</t>
  </si>
  <si>
    <t>OTHER INJURY, POISONING &amp; TOXIC EFFECT DIAGNOSES</t>
  </si>
  <si>
    <t>815-2</t>
  </si>
  <si>
    <t>815-3</t>
  </si>
  <si>
    <t>815-4</t>
  </si>
  <si>
    <t>816-1</t>
  </si>
  <si>
    <t>TOXIC EFFECTS OF NON-MEDICINAL SUBSTANCES</t>
  </si>
  <si>
    <t>816-2</t>
  </si>
  <si>
    <t>816-3</t>
  </si>
  <si>
    <t>816-4</t>
  </si>
  <si>
    <t>841-1</t>
  </si>
  <si>
    <t>EXTENSIVE 3RD DEGREE BURNS W SKIN GRAFT</t>
  </si>
  <si>
    <t>841-2</t>
  </si>
  <si>
    <t>841-3</t>
  </si>
  <si>
    <t>841-4</t>
  </si>
  <si>
    <t>842-1</t>
  </si>
  <si>
    <t>FULL THICKNESS BURNS W SKIN GRAFT</t>
  </si>
  <si>
    <t>842-2</t>
  </si>
  <si>
    <t>842-3</t>
  </si>
  <si>
    <t>842-4</t>
  </si>
  <si>
    <t>843-1</t>
  </si>
  <si>
    <t>EXTENSIVE 3RD DEGREE OR FULL THICKNESS BURNS W/O SKIN GRAFT</t>
  </si>
  <si>
    <t>843-2</t>
  </si>
  <si>
    <t>843-3</t>
  </si>
  <si>
    <t>843-4</t>
  </si>
  <si>
    <t>844-1</t>
  </si>
  <si>
    <t>PARTIAL THICKNESS BURNS W OR W/O SKIN GRAFT</t>
  </si>
  <si>
    <t>844-2</t>
  </si>
  <si>
    <t>844-3</t>
  </si>
  <si>
    <t>844-4</t>
  </si>
  <si>
    <t>850-1</t>
  </si>
  <si>
    <t>PROCEDURE W DIAG OF REHAB, AFTERCARE OR OTH CONTACT W HEALTH SERVICE</t>
  </si>
  <si>
    <t>850-2</t>
  </si>
  <si>
    <t>850-3</t>
  </si>
  <si>
    <t>850-4</t>
  </si>
  <si>
    <t>860-1</t>
  </si>
  <si>
    <t>REHABILITATION</t>
  </si>
  <si>
    <t>860-2</t>
  </si>
  <si>
    <t>860-3</t>
  </si>
  <si>
    <t>860-4</t>
  </si>
  <si>
    <t>861-1</t>
  </si>
  <si>
    <t>SIGNS, SYMPTOMS &amp; OTHER FACTORS INFLUENCING HEALTH STATUS</t>
  </si>
  <si>
    <t>861-2</t>
  </si>
  <si>
    <t>861-3</t>
  </si>
  <si>
    <t>861-4</t>
  </si>
  <si>
    <t>862-1</t>
  </si>
  <si>
    <t>OTHER AFTERCARE &amp; CONVALESCENCE</t>
  </si>
  <si>
    <t>862-2</t>
  </si>
  <si>
    <t>862-3</t>
  </si>
  <si>
    <t>862-4</t>
  </si>
  <si>
    <t>863-1</t>
  </si>
  <si>
    <t>NEONATAL AFTERCARE</t>
  </si>
  <si>
    <t>863-2</t>
  </si>
  <si>
    <t>863-3</t>
  </si>
  <si>
    <t>863-4</t>
  </si>
  <si>
    <t>National ALOS</t>
  </si>
  <si>
    <t>890-1</t>
  </si>
  <si>
    <t>HIV W MULTIPLE MAJOR HIV RELATED CONDITIONS</t>
  </si>
  <si>
    <t>890-2</t>
  </si>
  <si>
    <t>890-3</t>
  </si>
  <si>
    <t>890-4</t>
  </si>
  <si>
    <t>892-1</t>
  </si>
  <si>
    <t>HIV W MAJOR HIV RELATED CONDITION</t>
  </si>
  <si>
    <t>892-2</t>
  </si>
  <si>
    <t>892-3</t>
  </si>
  <si>
    <t>892-4</t>
  </si>
  <si>
    <t>893-1</t>
  </si>
  <si>
    <t>HIV W MULTIPLE SIGNIFICANT HIV RELATED CONDITIONS</t>
  </si>
  <si>
    <t>893-2</t>
  </si>
  <si>
    <t>893-3</t>
  </si>
  <si>
    <t>893-4</t>
  </si>
  <si>
    <t>894-1</t>
  </si>
  <si>
    <t>HIV W ONE SIGNIF HIV COND OR W/O SIGNIF RELATED COND</t>
  </si>
  <si>
    <t>894-2</t>
  </si>
  <si>
    <t>894-3</t>
  </si>
  <si>
    <t>894-4</t>
  </si>
  <si>
    <t>910-1</t>
  </si>
  <si>
    <t>CRANIOTOMY FOR MULTIPLE SIGNIFICANT TRAUMA</t>
  </si>
  <si>
    <t>910-2</t>
  </si>
  <si>
    <t>910-3</t>
  </si>
  <si>
    <t>910-4</t>
  </si>
  <si>
    <t>911-1</t>
  </si>
  <si>
    <t>EXTENSIVE ABDOMINAL/THORACIC PROCEDURES FOR MULT SIGNIFICANT TRAUMA</t>
  </si>
  <si>
    <t>911-2</t>
  </si>
  <si>
    <t>911-3</t>
  </si>
  <si>
    <t>911-4</t>
  </si>
  <si>
    <t>912-1</t>
  </si>
  <si>
    <t>MUSCULOSKELETAL &amp; OTHER PROCEDURES FOR MULTIPLE SIGNIFICANT TRAUMA</t>
  </si>
  <si>
    <t>912-2</t>
  </si>
  <si>
    <t>912-3</t>
  </si>
  <si>
    <t>912-4</t>
  </si>
  <si>
    <t>930-1</t>
  </si>
  <si>
    <t>MULTIPLE SIGNIFICANT TRAUMA W/O O.R. PROCEDURE</t>
  </si>
  <si>
    <t>930-2</t>
  </si>
  <si>
    <t>930-3</t>
  </si>
  <si>
    <t>930-4</t>
  </si>
  <si>
    <t>950-1</t>
  </si>
  <si>
    <t>EXTENSIVE PROCEDURE UNRELATED TO PRINCIPAL DIAGNOSIS</t>
  </si>
  <si>
    <t>950-2</t>
  </si>
  <si>
    <t>950-3</t>
  </si>
  <si>
    <t>950-4</t>
  </si>
  <si>
    <t>951-1</t>
  </si>
  <si>
    <t>MODERATELY EXTENSIVE PROCEDURE UNRELATED TO PRINCIPAL DIAGNOSIS</t>
  </si>
  <si>
    <t>951-2</t>
  </si>
  <si>
    <t>951-3</t>
  </si>
  <si>
    <t>951-4</t>
  </si>
  <si>
    <t>952-1</t>
  </si>
  <si>
    <t>NONEXTENSIVE PROCEDURE UNRELATED TO PRINCIPAL DIAGNOSIS</t>
  </si>
  <si>
    <t>952-2</t>
  </si>
  <si>
    <t>952-3</t>
  </si>
  <si>
    <t>952-4</t>
  </si>
  <si>
    <t>955-0</t>
  </si>
  <si>
    <t>PRINCIPAL DIAGNOSIS INVALID AS DISCHARGE DIAGNOSIS</t>
  </si>
  <si>
    <t>956-0</t>
  </si>
  <si>
    <t>UNGROUPABLE</t>
  </si>
  <si>
    <t>N</t>
  </si>
  <si>
    <t>B</t>
  </si>
  <si>
    <t>C</t>
  </si>
  <si>
    <t>D</t>
  </si>
  <si>
    <t>E</t>
  </si>
  <si>
    <t>Indicates payment policy parameters set by Medicaid</t>
  </si>
  <si>
    <t>Frequency (third digit of bill type) = 2 or 3?</t>
  </si>
  <si>
    <t>Used for transfer pricing adjustment</t>
  </si>
  <si>
    <t>Used for cost outlier calculation</t>
  </si>
  <si>
    <t>Used for transfer and prorated pricing adjustments</t>
  </si>
  <si>
    <t>Used for prorated pricing adjustment</t>
  </si>
  <si>
    <t>Used to increase payment for mental health stays</t>
  </si>
  <si>
    <t>From separate APR-DRG grouping software</t>
  </si>
  <si>
    <t>Look up Table of Weights and Thresholds</t>
  </si>
  <si>
    <t>APR-DRG</t>
  </si>
  <si>
    <t>Length of stay</t>
  </si>
  <si>
    <t>Medicaid covered days</t>
  </si>
  <si>
    <t>Age &lt; 18</t>
  </si>
  <si>
    <t>Interim payment</t>
  </si>
  <si>
    <t>Transfer payment adjustment</t>
  </si>
  <si>
    <t>DRG age adjustor applicable</t>
  </si>
  <si>
    <t>Look up C13</t>
  </si>
  <si>
    <t>Estimated cost of this case</t>
  </si>
  <si>
    <t>Prorated adjustment</t>
  </si>
  <si>
    <t>Is prorated adjustment  &lt; DRG payment?</t>
  </si>
  <si>
    <t>Third party liability</t>
  </si>
  <si>
    <t>Reimbursement amount</t>
  </si>
  <si>
    <t>Scenario</t>
  </si>
  <si>
    <t>ICD-9-CM Diagnosis</t>
  </si>
  <si>
    <t>ICD-9-CM Procedures</t>
  </si>
  <si>
    <t>WHAT APR-DRG CODE DOES MEDICAID ASSIGN?</t>
  </si>
  <si>
    <t>194-4</t>
  </si>
  <si>
    <t>IS IT AN INTERIM CLAIM?</t>
  </si>
  <si>
    <t>IS A TRANSFER PAYMENT ADJUSTMENT MADE?</t>
  </si>
  <si>
    <t>IS AN ADJUSTMENT FOR PARTIAL ELIGIBILITY MADE?</t>
  </si>
  <si>
    <t>CALCULATION OF ALLOWED AMOUNT</t>
  </si>
  <si>
    <t>CALCULATION OF REIMBURSEMENT AMOUNT</t>
  </si>
  <si>
    <t>INPUT INFORMATION</t>
  </si>
  <si>
    <t>PAYMENT POLICY PARAMETERS</t>
  </si>
  <si>
    <t>Notes</t>
  </si>
  <si>
    <t>001-1</t>
  </si>
  <si>
    <t>LIVER TRANSPLANT &amp;/OR INTESTINAL TRANSPLANT</t>
  </si>
  <si>
    <t>001-2</t>
  </si>
  <si>
    <t>001-3</t>
  </si>
  <si>
    <t>001-4</t>
  </si>
  <si>
    <t>002-1</t>
  </si>
  <si>
    <t>HEART &amp;/OR LUNG TRANSPLANT</t>
  </si>
  <si>
    <t>002-2</t>
  </si>
  <si>
    <t>002-3</t>
  </si>
  <si>
    <t>002-4</t>
  </si>
  <si>
    <t>003-1</t>
  </si>
  <si>
    <t>BONE MARROW TRANSPLANT</t>
  </si>
  <si>
    <t>003-2</t>
  </si>
  <si>
    <t>003-3</t>
  </si>
  <si>
    <t>003-4</t>
  </si>
  <si>
    <t>004-1</t>
  </si>
  <si>
    <t>004-2</t>
  </si>
  <si>
    <t>004-3</t>
  </si>
  <si>
    <t>004-4</t>
  </si>
  <si>
    <t>005-1</t>
  </si>
  <si>
    <t>C.1</t>
  </si>
  <si>
    <t>C.2</t>
  </si>
  <si>
    <t>B.2</t>
  </si>
  <si>
    <t>B.3</t>
  </si>
  <si>
    <t>B.4</t>
  </si>
  <si>
    <t>B.5</t>
  </si>
  <si>
    <t>B.6</t>
  </si>
  <si>
    <t>C.4</t>
  </si>
  <si>
    <t>B.1</t>
  </si>
  <si>
    <t>B.6.2</t>
  </si>
  <si>
    <t>B.6.3</t>
  </si>
  <si>
    <t>B.7</t>
  </si>
  <si>
    <t>B.8</t>
  </si>
  <si>
    <t>C.5</t>
  </si>
  <si>
    <t>005-2</t>
  </si>
  <si>
    <t>005-3</t>
  </si>
  <si>
    <t>005-4</t>
  </si>
  <si>
    <t>006-1</t>
  </si>
  <si>
    <t>PANCREAS TRANSPLANT</t>
  </si>
  <si>
    <t>006-2</t>
  </si>
  <si>
    <t>006-3</t>
  </si>
  <si>
    <t>006-4</t>
  </si>
  <si>
    <t>020-1</t>
  </si>
  <si>
    <t>CRANIOTOMY FOR TRAUMA</t>
  </si>
  <si>
    <t>020-2</t>
  </si>
  <si>
    <t>020-3</t>
  </si>
  <si>
    <t>020-4</t>
  </si>
  <si>
    <t>021-1</t>
  </si>
  <si>
    <t>Covered Charges</t>
  </si>
  <si>
    <t>DRG Base Price</t>
  </si>
  <si>
    <t xml:space="preserve">DRG Age Adjustor </t>
  </si>
  <si>
    <t>Boosts payment for mental health stays, age &lt; 18</t>
  </si>
  <si>
    <t>DRG Cost Outlier Threshold</t>
  </si>
  <si>
    <t xml:space="preserve">DRG Day Outlier Threshold </t>
  </si>
  <si>
    <t xml:space="preserve">DRG Per Diem Amount </t>
  </si>
  <si>
    <t>DRG</t>
  </si>
  <si>
    <t>DRG Description</t>
  </si>
  <si>
    <t>DRG ALOS [national average length of stay]</t>
  </si>
  <si>
    <t>DRG Add-on</t>
  </si>
  <si>
    <t>Is occurrence code A2 or A3 on claim?</t>
  </si>
  <si>
    <t>Indicates incomplete Medicaid eligibility for stay</t>
  </si>
  <si>
    <t>RI Policy Adjustor</t>
  </si>
  <si>
    <t>CRANIOTOMY EXCEPT FOR TRAUMA</t>
  </si>
  <si>
    <t>021-2</t>
  </si>
  <si>
    <t>021-3</t>
  </si>
  <si>
    <t>021-4</t>
  </si>
  <si>
    <t>022-1</t>
  </si>
  <si>
    <t>VENTRICULAR SHUNT PROCEDURES</t>
  </si>
  <si>
    <t>022-2</t>
  </si>
  <si>
    <t>022-3</t>
  </si>
  <si>
    <t>022-4</t>
  </si>
  <si>
    <t>023-1</t>
  </si>
  <si>
    <t>SPINAL PROCEDURES</t>
  </si>
  <si>
    <t>023-2</t>
  </si>
  <si>
    <t>023-3</t>
  </si>
  <si>
    <t>023-4</t>
  </si>
  <si>
    <t>024-1</t>
  </si>
  <si>
    <t>EXTRACRANIAL VASCULAR PROCEDURES</t>
  </si>
  <si>
    <t>024-2</t>
  </si>
  <si>
    <t>024-3</t>
  </si>
  <si>
    <t>024-4</t>
  </si>
  <si>
    <t>026-1</t>
  </si>
  <si>
    <t>OTHER NERVOUS SYSTEM &amp; RELATED PROCEDURES</t>
  </si>
  <si>
    <t>026-2</t>
  </si>
  <si>
    <t>026-3</t>
  </si>
  <si>
    <t>026-4</t>
  </si>
  <si>
    <t>040-1</t>
  </si>
  <si>
    <t>SPINAL DISORDERS &amp; INJURIES</t>
  </si>
  <si>
    <t>040-2</t>
  </si>
  <si>
    <t>040-3</t>
  </si>
  <si>
    <t>040-4</t>
  </si>
  <si>
    <t>041-1</t>
  </si>
  <si>
    <t>NERVOUS SYSTEM MALIGNANCY</t>
  </si>
  <si>
    <t>041-2</t>
  </si>
  <si>
    <t>041-3</t>
  </si>
  <si>
    <t>041-4</t>
  </si>
  <si>
    <t>042-1</t>
  </si>
  <si>
    <t>DEGENERATIVE NERVOUS SYSTEM DISORDERS EXC MULT SCLEROSIS</t>
  </si>
  <si>
    <t>042-2</t>
  </si>
  <si>
    <t>042-3</t>
  </si>
  <si>
    <t>042-4</t>
  </si>
  <si>
    <t>043-1</t>
  </si>
  <si>
    <t>MULTIPLE SCLEROSIS &amp; OTHER DEMYELINATING DISEASES</t>
  </si>
  <si>
    <t>043-2</t>
  </si>
  <si>
    <t>043-3</t>
  </si>
  <si>
    <t>043-4</t>
  </si>
  <si>
    <t>044-1</t>
  </si>
  <si>
    <t>INTRACRANIAL HEMORRHAGE</t>
  </si>
  <si>
    <t>044-2</t>
  </si>
  <si>
    <t>044-3</t>
  </si>
  <si>
    <t>044-4</t>
  </si>
  <si>
    <t>045-1</t>
  </si>
  <si>
    <t>045-2</t>
  </si>
  <si>
    <t>045-3</t>
  </si>
  <si>
    <t>045-4</t>
  </si>
  <si>
    <t>046-1</t>
  </si>
  <si>
    <t>NONSPECIFIC CVA &amp; PRECEREBRAL OCCLUSION W/O INFARCT</t>
  </si>
  <si>
    <t>046-2</t>
  </si>
  <si>
    <t>046-3</t>
  </si>
  <si>
    <t>046-4</t>
  </si>
  <si>
    <t>047-1</t>
  </si>
  <si>
    <t>TRANSIENT ISCHEMIA</t>
  </si>
  <si>
    <t>047-2</t>
  </si>
  <si>
    <t>047-3</t>
  </si>
  <si>
    <t>047-4</t>
  </si>
  <si>
    <t>048-1</t>
  </si>
  <si>
    <t>PERIPHERAL, CRANIAL &amp; AUTONOMIC NERVE DISORDERS</t>
  </si>
  <si>
    <t>048-2</t>
  </si>
  <si>
    <t>048-3</t>
  </si>
  <si>
    <t>048-4</t>
  </si>
  <si>
    <t>049-1</t>
  </si>
  <si>
    <t>BACTERIAL &amp; TUBERCULOUS INFECTIONS OF NERVOUS SYSTEM</t>
  </si>
  <si>
    <t>049-2</t>
  </si>
  <si>
    <t>049-3</t>
  </si>
  <si>
    <t>049-4</t>
  </si>
  <si>
    <t>050-1</t>
  </si>
  <si>
    <t>NON-BACTERIAL INFECTIONS OF NERVOUS SYSTEM EXC VIRAL MENINGITIS</t>
  </si>
  <si>
    <t>050-2</t>
  </si>
  <si>
    <t>050-3</t>
  </si>
  <si>
    <t>050-4</t>
  </si>
  <si>
    <t>051-1</t>
  </si>
  <si>
    <t>VIRAL MENINGITIS</t>
  </si>
  <si>
    <t>051-2</t>
  </si>
  <si>
    <t>051-3</t>
  </si>
  <si>
    <t>051-4</t>
  </si>
  <si>
    <t>052-1</t>
  </si>
  <si>
    <t>NONTRAUMATIC STUPOR &amp; COMA</t>
  </si>
  <si>
    <t>052-2</t>
  </si>
  <si>
    <t>052-3</t>
  </si>
  <si>
    <t>052-4</t>
  </si>
  <si>
    <t>053-1</t>
  </si>
  <si>
    <t>SEIZURE</t>
  </si>
  <si>
    <t>053-2</t>
  </si>
  <si>
    <t>053-3</t>
  </si>
  <si>
    <t>053-4</t>
  </si>
  <si>
    <t>054-1</t>
  </si>
  <si>
    <t>MIGRAINE &amp; OTHER HEADACHES</t>
  </si>
  <si>
    <t>054-2</t>
  </si>
  <si>
    <t>054-3</t>
  </si>
  <si>
    <t>054-4</t>
  </si>
  <si>
    <t>055-1</t>
  </si>
  <si>
    <t>HEAD TRAUMA W COMA &gt;1 HR OR HEMORRHAGE</t>
  </si>
  <si>
    <t>055-2</t>
  </si>
  <si>
    <t>055-3</t>
  </si>
  <si>
    <t>055-4</t>
  </si>
  <si>
    <t>056-1</t>
  </si>
  <si>
    <t>BRAIN CONTUSION/LACERATION &amp; COMPLICATED SKULL FX, COMA &lt; 1 HR OR NO COMA</t>
  </si>
  <si>
    <t>056-2</t>
  </si>
  <si>
    <t>056-3</t>
  </si>
  <si>
    <t>056-4</t>
  </si>
  <si>
    <t>057-1</t>
  </si>
  <si>
    <t>CONCUSSION, CLOSED SKULL FX NOS,UNCOMPLICATED INTRACRANIAL INJURY, COMA &lt; 1 HR OR NO COMA</t>
  </si>
  <si>
    <t>057-2</t>
  </si>
  <si>
    <t>057-3</t>
  </si>
  <si>
    <t>057-4</t>
  </si>
  <si>
    <t>058-1</t>
  </si>
  <si>
    <t>OTHER DISORDERS OF NERVOUS SYSTEM</t>
  </si>
  <si>
    <t>058-2</t>
  </si>
  <si>
    <t>058-3</t>
  </si>
  <si>
    <t>058-4</t>
  </si>
  <si>
    <t>070-1</t>
  </si>
  <si>
    <t>ORBITAL PROCEDURES</t>
  </si>
  <si>
    <t>070-2</t>
  </si>
  <si>
    <t>070-3</t>
  </si>
  <si>
    <t>070-4</t>
  </si>
  <si>
    <t>073-1</t>
  </si>
  <si>
    <t>EYE PROCEDURES EXCEPT ORBIT</t>
  </si>
  <si>
    <t>073-2</t>
  </si>
  <si>
    <t>073-3</t>
  </si>
  <si>
    <t>073-4</t>
  </si>
  <si>
    <t>080-1</t>
  </si>
  <si>
    <t>ACUTE MAJOR EYE INFECTIONS</t>
  </si>
  <si>
    <t>080-2</t>
  </si>
  <si>
    <t>080-3</t>
  </si>
  <si>
    <t>080-4</t>
  </si>
  <si>
    <t>082-1</t>
  </si>
  <si>
    <t>EYE DISORDERS EXCEPT MAJOR INFECTIONS</t>
  </si>
  <si>
    <t>082-2</t>
  </si>
  <si>
    <t>082-3</t>
  </si>
  <si>
    <t>082-4</t>
  </si>
  <si>
    <t>089-1</t>
  </si>
  <si>
    <t>MAJOR CRANIAL/FACIAL BONE PROCEDURES</t>
  </si>
  <si>
    <t>089-2</t>
  </si>
  <si>
    <t>089-3</t>
  </si>
  <si>
    <t>089-4</t>
  </si>
  <si>
    <t>090-1</t>
  </si>
  <si>
    <t>MAJOR LARYNX &amp; TRACHEA PROCEDURES</t>
  </si>
  <si>
    <t>090-2</t>
  </si>
  <si>
    <t>090-3</t>
  </si>
  <si>
    <t>090-4</t>
  </si>
  <si>
    <t>091-1</t>
  </si>
  <si>
    <t>OTHER MAJOR HEAD &amp; NECK PROCEDURES</t>
  </si>
  <si>
    <t>091-2</t>
  </si>
  <si>
    <t>091-3</t>
  </si>
  <si>
    <t>091-4</t>
  </si>
  <si>
    <t>092-1</t>
  </si>
  <si>
    <t>FACIAL BONE PROCEDURES EXCEPT MAJOR CRANIAL/FACIAL BONE PROCEDURES</t>
  </si>
  <si>
    <t>092-2</t>
  </si>
  <si>
    <t>092-3</t>
  </si>
  <si>
    <t>092-4</t>
  </si>
  <si>
    <t>093-1</t>
  </si>
  <si>
    <t>SINUS &amp; MASTOID PROCEDURES</t>
  </si>
  <si>
    <t>093-2</t>
  </si>
  <si>
    <t>093-3</t>
  </si>
  <si>
    <t>093-4</t>
  </si>
  <si>
    <t>095-1</t>
  </si>
  <si>
    <t>CLEFT LIP &amp; PALATE REPAIR</t>
  </si>
  <si>
    <t>095-2</t>
  </si>
  <si>
    <t>095-3</t>
  </si>
  <si>
    <t>095-4</t>
  </si>
  <si>
    <t>097-1</t>
  </si>
  <si>
    <t>TONSIL &amp; ADENOID PROCEDURES</t>
  </si>
  <si>
    <t>097-2</t>
  </si>
  <si>
    <t>097-3</t>
  </si>
  <si>
    <t>097-4</t>
  </si>
  <si>
    <t>098-1</t>
  </si>
  <si>
    <t>OTHER EAR, NOSE, MOUTH &amp; THROAT PROCEDURES</t>
  </si>
  <si>
    <t>No add-ons at this time.  This is functionality for possible future use.</t>
  </si>
  <si>
    <t>For example, patient co-payment</t>
  </si>
  <si>
    <t>For example, payment from a commercial insurer</t>
  </si>
  <si>
    <t>Payment made by a patient before he or she qualifies for Medicaid</t>
  </si>
  <si>
    <t>098-2</t>
  </si>
  <si>
    <t>098-3</t>
  </si>
  <si>
    <t>098-4</t>
  </si>
  <si>
    <t>110-1</t>
  </si>
  <si>
    <t>EAR, NOSE, MOUTH, THROAT, CRANIAL/FACIAL MALIGNANCIES</t>
  </si>
  <si>
    <t>110-2</t>
  </si>
  <si>
    <t>110-3</t>
  </si>
  <si>
    <t>110-4</t>
  </si>
  <si>
    <t>111-1</t>
  </si>
  <si>
    <t>VERTIGO &amp; OTHER LABYRINTH DISORDERS</t>
  </si>
  <si>
    <t>111-2</t>
  </si>
  <si>
    <t>111-3</t>
  </si>
  <si>
    <t>111-4</t>
  </si>
  <si>
    <t>113-1</t>
  </si>
  <si>
    <t>INFECTIONS OF UPPER RESPIRATORY TRACT</t>
  </si>
  <si>
    <t>113-2</t>
  </si>
  <si>
    <t>113-3</t>
  </si>
  <si>
    <t>113-4</t>
  </si>
  <si>
    <t>114-1</t>
  </si>
  <si>
    <t>DENTAL &amp; ORAL DISEASES &amp; INJURIES</t>
  </si>
  <si>
    <t>114-2</t>
  </si>
  <si>
    <t>114-3</t>
  </si>
  <si>
    <t>114-4</t>
  </si>
  <si>
    <t>115-1</t>
  </si>
  <si>
    <t>OTHER EAR, NOSE, MOUTH,THROAT &amp; CRANIAL/FACIAL DIAGNOSES</t>
  </si>
  <si>
    <t>115-2</t>
  </si>
  <si>
    <t>115-3</t>
  </si>
  <si>
    <t>115-4</t>
  </si>
  <si>
    <t>120-1</t>
  </si>
  <si>
    <t>MAJOR RESPIRATORY &amp; CHEST PROCEDURES</t>
  </si>
  <si>
    <t>120-2</t>
  </si>
  <si>
    <t>120-3</t>
  </si>
  <si>
    <t>120-4</t>
  </si>
  <si>
    <t>121-1</t>
  </si>
  <si>
    <t>OTHER RESPIRATORY &amp; CHEST PROCEDURES</t>
  </si>
  <si>
    <t>121-2</t>
  </si>
  <si>
    <t>121-3</t>
  </si>
  <si>
    <t>121-4</t>
  </si>
  <si>
    <t>130-1</t>
  </si>
  <si>
    <t>RESPIRATORY SYSTEM DIAGNOSIS W VENTILATOR SUPPORT 96+ HOURS</t>
  </si>
  <si>
    <t>130-2</t>
  </si>
  <si>
    <t>130-3</t>
  </si>
  <si>
    <t>130-4</t>
  </si>
  <si>
    <t>131-1</t>
  </si>
  <si>
    <t>CYSTIC FIBROSIS - PULMONARY DISEASE</t>
  </si>
  <si>
    <t>131-2</t>
  </si>
  <si>
    <t>131-3</t>
  </si>
  <si>
    <t>Patient discharge status = 02, 05, 07</t>
  </si>
  <si>
    <t>Hospital-specific ratio of cost-to-charges</t>
  </si>
  <si>
    <t>WHAT IS THE DRG BASE PAYMENT?</t>
  </si>
  <si>
    <t>DRG Base Payment</t>
  </si>
  <si>
    <t>Is estimated loss more than threshold?</t>
  </si>
  <si>
    <t>Is transfer payment adjustment  &lt; DRG Base Payment?</t>
  </si>
  <si>
    <t xml:space="preserve">DRG Base Payment </t>
  </si>
  <si>
    <t>DRG Cost Outlier Payment</t>
  </si>
  <si>
    <t>DRG Payment</t>
  </si>
  <si>
    <t>Allowed Amount</t>
  </si>
  <si>
    <t>Spend down</t>
  </si>
  <si>
    <t>Estimated gain (+) or loss (-) on this case</t>
  </si>
  <si>
    <t>Cost sharing</t>
  </si>
  <si>
    <t>Information</t>
  </si>
  <si>
    <t>Data</t>
  </si>
  <si>
    <t>Comments or Formula</t>
  </si>
  <si>
    <t>Ref.</t>
  </si>
  <si>
    <t>IS A COST OUTLIER PAYMENT MADE? (PHYSICAL HEALTH CASES ONLY)</t>
  </si>
  <si>
    <t>IS A DAY OUTLIER PAYMENT MADE? (MENTAL HEALTH CASES ONLY)</t>
  </si>
  <si>
    <t>DRG Day Outlier Payment</t>
  </si>
  <si>
    <t>Used in pricing outlier claims for physical health cases</t>
  </si>
  <si>
    <t>Used in determining day outlier claims for mental health</t>
  </si>
  <si>
    <t>Used in pricing day outlier claims and interim claims</t>
  </si>
  <si>
    <t>C11 x C12</t>
  </si>
  <si>
    <t xml:space="preserve">CALCULATION OF DRG PAYMENT </t>
  </si>
  <si>
    <t>131-4</t>
  </si>
  <si>
    <t>132-1</t>
  </si>
  <si>
    <t>BPD &amp; OTH CHRONIC RESPIRATORY DISEASES ARISING IN PERINATAL PERIOD</t>
  </si>
  <si>
    <t>132-2</t>
  </si>
  <si>
    <t>132-3</t>
  </si>
  <si>
    <t>132-4</t>
  </si>
  <si>
    <t>133-1</t>
  </si>
  <si>
    <t>PULMONARY EDEMA &amp; RESPIRATORY FAILURE</t>
  </si>
  <si>
    <t>133-2</t>
  </si>
  <si>
    <t>133-3</t>
  </si>
  <si>
    <t>133-4</t>
  </si>
  <si>
    <t>134-1</t>
  </si>
  <si>
    <t>PULMONARY EMBOLISM</t>
  </si>
  <si>
    <t>134-2</t>
  </si>
  <si>
    <t>134-3</t>
  </si>
  <si>
    <t>134-4</t>
  </si>
  <si>
    <t>135-1</t>
  </si>
  <si>
    <t>MAJOR CHEST &amp; RESPIRATORY TRAUMA</t>
  </si>
  <si>
    <t>135-2</t>
  </si>
  <si>
    <t>135-3</t>
  </si>
  <si>
    <t>135-4</t>
  </si>
  <si>
    <t>136-1</t>
  </si>
  <si>
    <t>RESPIRATORY MALIGNANCY</t>
  </si>
  <si>
    <t>136-2</t>
  </si>
  <si>
    <t>136-3</t>
  </si>
  <si>
    <t>136-4</t>
  </si>
  <si>
    <t>137-1</t>
  </si>
  <si>
    <t>MAJOR RESPIRATORY INFECTIONS &amp; INFLAMMATIONS</t>
  </si>
  <si>
    <t>137-2</t>
  </si>
  <si>
    <t>137-3</t>
  </si>
  <si>
    <t>137-4</t>
  </si>
  <si>
    <t>138-1</t>
  </si>
  <si>
    <t>BRONCHIOLITIS &amp;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</si>
  <si>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</si>
  <si>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</si>
  <si>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</si>
  <si>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</si>
  <si>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</si>
  <si>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</si>
  <si>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</si>
  <si>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</si>
  <si>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</si>
  <si>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</si>
  <si>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</si>
  <si>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</si>
  <si>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</si>
  <si>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</si>
  <si>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</si>
  <si>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</si>
  <si>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</si>
  <si>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</si>
  <si>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</si>
  <si>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142-2</t>
  </si>
  <si>
    <t>142-3</t>
  </si>
  <si>
    <t>142-4</t>
  </si>
  <si>
    <t>143-1</t>
  </si>
  <si>
    <t>OTHER RESPIRATORY DIAGNOSES EXCEPT SIGNS, SYMPTOMS &amp; MINOR DIAGNOSES</t>
  </si>
  <si>
    <t>143-2</t>
  </si>
  <si>
    <t>143-3</t>
  </si>
  <si>
    <t>143-4</t>
  </si>
  <si>
    <t>144-1</t>
  </si>
  <si>
    <t>RESPIRATORY SIGNS, SYMPTOMS &amp; MINOR DIAGNOSES</t>
  </si>
  <si>
    <t>144-2</t>
  </si>
  <si>
    <t>144-3</t>
  </si>
  <si>
    <t>144-4</t>
  </si>
  <si>
    <t>160-1</t>
  </si>
  <si>
    <t>MAJOR CARDIOTHORACIC REPAIR OF HEART ANOMALY</t>
  </si>
  <si>
    <t>160-2</t>
  </si>
  <si>
    <t>160-3</t>
  </si>
  <si>
    <t>160-4</t>
  </si>
  <si>
    <t>161-1</t>
  </si>
  <si>
    <t>CARDIAC DEFIBRILLATOR &amp; HEART ASSIST IMPLANT</t>
  </si>
  <si>
    <t>161-2</t>
  </si>
  <si>
    <t>161-3</t>
  </si>
  <si>
    <t>161-4</t>
  </si>
  <si>
    <t>162-1</t>
  </si>
  <si>
    <t>CARDIAC VALVE PROCEDURES W CARDIAC CATHETERIZATION</t>
  </si>
  <si>
    <t>162-2</t>
  </si>
  <si>
    <t>162-3</t>
  </si>
  <si>
    <t>162-4</t>
  </si>
  <si>
    <t>163-1</t>
  </si>
  <si>
    <t>CARDIAC VALVE PROCEDURES W/O CARDIAC CATHETERIZATION</t>
  </si>
  <si>
    <t>163-2</t>
  </si>
  <si>
    <t>163-3</t>
  </si>
  <si>
    <t>163-4</t>
  </si>
  <si>
    <t>165-1</t>
  </si>
  <si>
    <t>CORONARY BYPASS W CARDIAC CATH OR PERCUTANEOUS CARDIAC PROCEDURE</t>
  </si>
  <si>
    <t>165-2</t>
  </si>
  <si>
    <t>165-3</t>
  </si>
  <si>
    <t>165-4</t>
  </si>
  <si>
    <t>166-1</t>
  </si>
  <si>
    <t>CORONARY BYPASS W/O CARDIAC CATH OR PERCUTANEOUS CARDIAC PROCEDURE</t>
  </si>
  <si>
    <t>166-2</t>
  </si>
  <si>
    <t>166-3</t>
  </si>
  <si>
    <t>166-4</t>
  </si>
  <si>
    <t>167-1</t>
  </si>
  <si>
    <t>OTHER CARDIOTHORACIC PROCEDURES</t>
  </si>
  <si>
    <t>167-2</t>
  </si>
  <si>
    <t>167-3</t>
  </si>
  <si>
    <t>167-4</t>
  </si>
  <si>
    <t>169-1</t>
  </si>
  <si>
    <t>MAJOR THORACIC &amp; ABDOMINAL VASCULAR PROCEDURES</t>
  </si>
  <si>
    <t>169-2</t>
  </si>
  <si>
    <t>169-3</t>
  </si>
  <si>
    <t>169-4</t>
  </si>
  <si>
    <t>170-1</t>
  </si>
  <si>
    <t>PERMANENT CARDIAC PACEMAKER IMPLANT W AMI, HEART FAILURE OR SHOCK</t>
  </si>
  <si>
    <t>170-2</t>
  </si>
  <si>
    <t>170-3</t>
  </si>
  <si>
    <t>170-4</t>
  </si>
  <si>
    <t>171-1</t>
  </si>
  <si>
    <t>PERM CARDIAC PACEMAKER IMPLANT W/O AMI, HEART FAILURE OR SHOCK</t>
  </si>
  <si>
    <t>171-2</t>
  </si>
  <si>
    <t>171-3</t>
  </si>
  <si>
    <t>171-4</t>
  </si>
  <si>
    <t>174-1</t>
  </si>
  <si>
    <t>PERCUTANEOUS CARDIOVASCULAR PROCEDURES W AMI</t>
  </si>
  <si>
    <t>174-2</t>
  </si>
  <si>
    <t>174-3</t>
  </si>
  <si>
    <t>174-4</t>
  </si>
  <si>
    <t>175-1</t>
  </si>
  <si>
    <t>PERCUTANEOUS CARDIOVASCULAR PROCEDURES W/O AMI</t>
  </si>
  <si>
    <t>175-2</t>
  </si>
  <si>
    <t>175-3</t>
  </si>
  <si>
    <t>175-4</t>
  </si>
  <si>
    <t>176-1</t>
  </si>
  <si>
    <t>CARDIAC PACEMAKER &amp; DEFIBRILLATOR DEVICE REPLACEMENT</t>
  </si>
  <si>
    <t>176-2</t>
  </si>
  <si>
    <t>176-3</t>
  </si>
  <si>
    <t>176-4</t>
  </si>
  <si>
    <t>177-1</t>
  </si>
  <si>
    <t>CARDIAC PACEMAKER &amp; DEFIBRILLATOR REVISION EXCEPT DEVICE REPLACEMENT</t>
  </si>
  <si>
    <t>177-2</t>
  </si>
  <si>
    <t>177-3</t>
  </si>
  <si>
    <t>177-4</t>
  </si>
  <si>
    <t>180-1</t>
  </si>
  <si>
    <t>OTHER CIRCULATORY SYSTEM PROCEDURES</t>
  </si>
  <si>
    <t>180-2</t>
  </si>
  <si>
    <t>180-3</t>
  </si>
  <si>
    <t>180-4</t>
  </si>
  <si>
    <t>190-1</t>
  </si>
  <si>
    <t>ACUTE MYOCARDIAL INFARCTION</t>
  </si>
  <si>
    <t>190-2</t>
  </si>
  <si>
    <t>190-3</t>
  </si>
  <si>
    <t>190-4</t>
  </si>
  <si>
    <t>191-1</t>
  </si>
  <si>
    <t>CARDIAC CATHETERIZATION W CIRC DISORD EXC ISCHEMIC HEART DISEASE</t>
  </si>
  <si>
    <t>191-2</t>
  </si>
  <si>
    <t>191-3</t>
  </si>
  <si>
    <t>191-4</t>
  </si>
  <si>
    <t>192-1</t>
  </si>
  <si>
    <t>CARDIAC CATHETERIZATION FOR ISCHEMIC HEART DISEASE</t>
  </si>
  <si>
    <t>192-2</t>
  </si>
  <si>
    <t>192-3</t>
  </si>
  <si>
    <t>192-4</t>
  </si>
  <si>
    <t>193-1</t>
  </si>
  <si>
    <t>ACUTE &amp; SUBACUTE ENDOCARDITIS</t>
  </si>
  <si>
    <t>193-2</t>
  </si>
  <si>
    <t>193-3</t>
  </si>
  <si>
    <t>193-4</t>
  </si>
  <si>
    <t>194-1</t>
  </si>
  <si>
    <t>HEART FAILURE</t>
  </si>
  <si>
    <t>194-2</t>
  </si>
  <si>
    <t>194-3</t>
  </si>
  <si>
    <t>196-1</t>
  </si>
  <si>
    <t>CARDIAC ARREST</t>
  </si>
  <si>
    <t>196-2</t>
  </si>
  <si>
    <t>196-3</t>
  </si>
  <si>
    <t>196-4</t>
  </si>
  <si>
    <t>197-1</t>
  </si>
  <si>
    <t>PERIPHERAL &amp; OTHER VASCULAR DISORDERS</t>
  </si>
  <si>
    <t>197-2</t>
  </si>
  <si>
    <t>197-3</t>
  </si>
  <si>
    <t>197-4</t>
  </si>
  <si>
    <t>198-1</t>
  </si>
  <si>
    <t>ANGINA PECTORIS &amp; CORONARY ATHEROSCLEROSIS</t>
  </si>
  <si>
    <t>198-2</t>
  </si>
  <si>
    <t>198-3</t>
  </si>
  <si>
    <t>198-4</t>
  </si>
  <si>
    <t>199-1</t>
  </si>
  <si>
    <t>HYPERTENSION</t>
  </si>
  <si>
    <t>199-2</t>
  </si>
  <si>
    <t>199-3</t>
  </si>
  <si>
    <t>199-4</t>
  </si>
  <si>
    <t>200-1</t>
  </si>
  <si>
    <t>CARDIAC STRUCTURAL &amp; VALVULAR DISORDERS</t>
  </si>
  <si>
    <t>200-2</t>
  </si>
  <si>
    <t>200-3</t>
  </si>
  <si>
    <t>200-4</t>
  </si>
  <si>
    <t>201-1</t>
  </si>
  <si>
    <t>CARDIAC ARRHYTHMIA &amp; CONDUCTION DISORDERS</t>
  </si>
  <si>
    <t>201-2</t>
  </si>
  <si>
    <t>201-3</t>
  </si>
  <si>
    <t>201-4</t>
  </si>
  <si>
    <t>203-1</t>
  </si>
  <si>
    <t>CHEST PAIN</t>
  </si>
  <si>
    <t>203-2</t>
  </si>
  <si>
    <t>203-3</t>
  </si>
  <si>
    <t>203-4</t>
  </si>
  <si>
    <t>204-1</t>
  </si>
  <si>
    <t>SYNCOPE &amp; COLLAPSE</t>
  </si>
  <si>
    <t>204-2</t>
  </si>
  <si>
    <t>204-3</t>
  </si>
  <si>
    <t>204-4</t>
  </si>
  <si>
    <t>205-1</t>
  </si>
  <si>
    <t>CARDIOMYOPATHY</t>
  </si>
  <si>
    <t>205-2</t>
  </si>
  <si>
    <t>205-3</t>
  </si>
  <si>
    <t>205-4</t>
  </si>
  <si>
    <t>206-1</t>
  </si>
  <si>
    <t>MALFUNCTION,REACTION,COMPLICATION OF CARDIAC/VASC DEVICE OR PROCEDURE</t>
  </si>
  <si>
    <t>206-2</t>
  </si>
  <si>
    <t>206-3</t>
  </si>
  <si>
    <t>206-4</t>
  </si>
  <si>
    <t>207-1</t>
  </si>
  <si>
    <t>OTHER CIRCULATORY SYSTEM DIAGNOSES</t>
  </si>
  <si>
    <t>207-2</t>
  </si>
  <si>
    <t>207-3</t>
  </si>
  <si>
    <t>207-4</t>
  </si>
  <si>
    <t>220-1</t>
  </si>
  <si>
    <t>MAJOR STOMACH, ESOPHAGEAL &amp; DUODENAL PROCEDURES</t>
  </si>
  <si>
    <t>220-2</t>
  </si>
  <si>
    <t>220-3</t>
  </si>
  <si>
    <t>220-4</t>
  </si>
  <si>
    <t>221-1</t>
  </si>
  <si>
    <t>MAJOR SMALL &amp; LARGE BOWEL PROCEDURES</t>
  </si>
  <si>
    <t>221-2</t>
  </si>
  <si>
    <t>221-3</t>
  </si>
  <si>
    <t>221-4</t>
  </si>
  <si>
    <t>222-1</t>
  </si>
  <si>
    <t>OTHER STOMACH, ESOPHAGEAL &amp; DUODENAL PROCEDURES</t>
  </si>
  <si>
    <t>222-2</t>
  </si>
  <si>
    <t>222-3</t>
  </si>
  <si>
    <t>222-4</t>
  </si>
  <si>
    <t>223-1</t>
  </si>
  <si>
    <t>OTHER SMALL &amp; LARGE BOWEL PROCEDURES</t>
  </si>
  <si>
    <t>223-2</t>
  </si>
  <si>
    <t>223-3</t>
  </si>
  <si>
    <t>223-4</t>
  </si>
  <si>
    <t>224-1</t>
  </si>
  <si>
    <t>PERITONEAL ADHESIOLYSIS</t>
  </si>
  <si>
    <t>224-2</t>
  </si>
  <si>
    <t>224-3</t>
  </si>
  <si>
    <t>224-4</t>
  </si>
  <si>
    <t>225-1</t>
  </si>
  <si>
    <t>APPENDECTOMY</t>
  </si>
  <si>
    <t>225-2</t>
  </si>
  <si>
    <t>225-3</t>
  </si>
  <si>
    <t>225-4</t>
  </si>
  <si>
    <t>226-1</t>
  </si>
  <si>
    <t>ANAL PROCEDURES</t>
  </si>
  <si>
    <t>226-2</t>
  </si>
  <si>
    <t>226-3</t>
  </si>
  <si>
    <t>226-4</t>
  </si>
  <si>
    <t>227-1</t>
  </si>
  <si>
    <t>HERNIA PROCEDURES EXCEPT INGUINAL, FEMORAL &amp; UMBILICAL</t>
  </si>
  <si>
    <t>Y</t>
  </si>
  <si>
    <t>227-2</t>
  </si>
  <si>
    <t>227-3</t>
  </si>
  <si>
    <t>227-4</t>
  </si>
  <si>
    <t>228-1</t>
  </si>
  <si>
    <t>INGUINAL, FEMORAL &amp; UMBILICAL HERNIA PROCEDURES</t>
  </si>
  <si>
    <t>228-2</t>
  </si>
  <si>
    <t>228-3</t>
  </si>
  <si>
    <t>228-4</t>
  </si>
  <si>
    <t>229-1</t>
  </si>
  <si>
    <t>OTHER DIGESTIVE SYSTEM &amp; ABDOMINAL PROCEDURES</t>
  </si>
  <si>
    <t>229-2</t>
  </si>
  <si>
    <t>229-3</t>
  </si>
  <si>
    <t>229-4</t>
  </si>
  <si>
    <t>240-1</t>
  </si>
  <si>
    <t>DIGESTIVE MALIGNANCY</t>
  </si>
  <si>
    <t>240-2</t>
  </si>
  <si>
    <t>240-3</t>
  </si>
  <si>
    <t>240-4</t>
  </si>
  <si>
    <t>241-1</t>
  </si>
  <si>
    <t>PEPTIC ULCER &amp; GASTRITIS</t>
  </si>
  <si>
    <t>241-2</t>
  </si>
  <si>
    <t>241-3</t>
  </si>
  <si>
    <t>241-4</t>
  </si>
  <si>
    <t>242-1</t>
  </si>
  <si>
    <t>MAJOR ESOPHAGEAL DISORDERS</t>
  </si>
  <si>
    <t>242-2</t>
  </si>
  <si>
    <t>242-3</t>
  </si>
  <si>
    <t>242-4</t>
  </si>
  <si>
    <t>243-1</t>
  </si>
  <si>
    <t>OTHER ESOPHAGEAL DISORDERS</t>
  </si>
  <si>
    <t>243-2</t>
  </si>
  <si>
    <t>243-3</t>
  </si>
  <si>
    <t>243-4</t>
  </si>
  <si>
    <t>244-1</t>
  </si>
  <si>
    <t>DIVERTICULITIS &amp;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</si>
  <si>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</si>
  <si>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</si>
  <si>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</si>
  <si>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</si>
  <si>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</si>
  <si>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</si>
  <si>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</si>
  <si>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</si>
  <si>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</si>
  <si>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</si>
  <si>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</si>
  <si>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</si>
  <si>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</si>
  <si>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</si>
  <si>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</si>
  <si>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</si>
  <si>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</si>
  <si>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</si>
  <si>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</si>
  <si>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&amp; PERITONEAL INFECTIONS</t>
  </si>
  <si>
    <t>248-2</t>
  </si>
  <si>
    <t>248-3</t>
  </si>
  <si>
    <t>248-4</t>
  </si>
  <si>
    <t>249-1</t>
  </si>
  <si>
    <t>NON-BACTERIAL GASTROENTERITIS, NAUSEA &amp; VOMITING</t>
  </si>
  <si>
    <t>249-2</t>
  </si>
  <si>
    <t>249-3</t>
  </si>
  <si>
    <t>249-4</t>
  </si>
  <si>
    <t>251-1</t>
  </si>
  <si>
    <t>ABDOMINAL PAIN</t>
  </si>
  <si>
    <t>251-2</t>
  </si>
  <si>
    <t>251-3</t>
  </si>
  <si>
    <t>251-4</t>
  </si>
  <si>
    <t>252-1</t>
  </si>
  <si>
    <t>MALFUNCTION, REACTION &amp; COMPLICATION OF GI DEVICE OR PROCEDURE</t>
  </si>
  <si>
    <t>252-2</t>
  </si>
  <si>
    <t>252-3</t>
  </si>
  <si>
    <t>252-4</t>
  </si>
  <si>
    <t>253-1</t>
  </si>
  <si>
    <t>OTHER &amp; UNSPECIFIED GASTROINTESTINAL HEMORRHAGE</t>
  </si>
  <si>
    <t>253-2</t>
  </si>
  <si>
    <t>253-3</t>
  </si>
  <si>
    <t>253-4</t>
  </si>
  <si>
    <t>254-1</t>
  </si>
  <si>
    <t>OTHER DIGESTIVE SYSTEM DIAGNOSES</t>
  </si>
  <si>
    <t>254-2</t>
  </si>
  <si>
    <t>254-3</t>
  </si>
  <si>
    <t>254-4</t>
  </si>
  <si>
    <t>260-1</t>
  </si>
  <si>
    <t>MAJOR PANCREAS, LIVER &amp; SHUNT PROCEDURES</t>
  </si>
  <si>
    <t>260-2</t>
  </si>
  <si>
    <t>260-3</t>
  </si>
  <si>
    <t>260-4</t>
  </si>
  <si>
    <t>261-1</t>
  </si>
  <si>
    <t>MAJOR BILIARY TRACT PROCEDURES</t>
  </si>
  <si>
    <t>261-2</t>
  </si>
  <si>
    <t>261-3</t>
  </si>
  <si>
    <t>261-4</t>
  </si>
  <si>
    <t>262-1</t>
  </si>
  <si>
    <t>CHOLECYSTECTOMY EXCEPT LAPAROSCOPIC</t>
  </si>
  <si>
    <t>262-2</t>
  </si>
  <si>
    <t>262-3</t>
  </si>
  <si>
    <t>262-4</t>
  </si>
  <si>
    <t>263-1</t>
  </si>
  <si>
    <t>LAPAROSCOPIC CHOLECYSTECTOMY</t>
  </si>
  <si>
    <t>263-2</t>
  </si>
  <si>
    <t>263-3</t>
  </si>
  <si>
    <t>263-4</t>
  </si>
  <si>
    <t>264-1</t>
  </si>
  <si>
    <t>OTHER HEPATOBILIARY, PANCREAS &amp; ABDOMINAL PROCEDURES</t>
  </si>
  <si>
    <t>264-2</t>
  </si>
  <si>
    <t>264-3</t>
  </si>
  <si>
    <t>264-4</t>
  </si>
  <si>
    <t>279-1</t>
  </si>
  <si>
    <t>HEPATIC COMA &amp; OTHER MAJOR ACUTE LIVER DISORDERS</t>
  </si>
  <si>
    <t>279-2</t>
  </si>
  <si>
    <t>279-3</t>
  </si>
  <si>
    <t>279-4</t>
  </si>
  <si>
    <t>280-1</t>
  </si>
  <si>
    <t>ALCOHOLIC LIVER DISEASE</t>
  </si>
  <si>
    <t>280-2</t>
  </si>
  <si>
    <t>280-3</t>
  </si>
  <si>
    <t>280-4</t>
  </si>
  <si>
    <t>281-1</t>
  </si>
  <si>
    <t>MALIGNANCY OF HEPATOBILIARY SYSTEM &amp;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</si>
  <si>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</si>
  <si>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</si>
  <si>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</si>
  <si>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</si>
  <si>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</si>
  <si>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</si>
  <si>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</si>
  <si>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</si>
  <si>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</si>
  <si>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</si>
  <si>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</si>
  <si>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</si>
  <si>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</si>
  <si>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</si>
  <si>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&amp; BILIARY TRACT</t>
  </si>
  <si>
    <t>284-2</t>
  </si>
  <si>
    <t>284-3</t>
  </si>
  <si>
    <t>284-4</t>
  </si>
  <si>
    <t>301-1</t>
  </si>
  <si>
    <t>HIP JOINT REPLACEMENT</t>
  </si>
  <si>
    <t>301-2</t>
  </si>
  <si>
    <t>301-3</t>
  </si>
  <si>
    <t>301-4</t>
  </si>
  <si>
    <t>302-1</t>
  </si>
  <si>
    <t>KNEE JOINT REPLACEMENT</t>
  </si>
  <si>
    <t>302-2</t>
  </si>
  <si>
    <t>302-3</t>
  </si>
  <si>
    <t>302-4</t>
  </si>
  <si>
    <t>303-1</t>
  </si>
  <si>
    <t>DORSAL &amp; LUMBAR FUSION PROC FOR CURVATURE OF BACK</t>
  </si>
  <si>
    <t>303-2</t>
  </si>
  <si>
    <t>303-3</t>
  </si>
  <si>
    <t>303-4</t>
  </si>
  <si>
    <t>304-1</t>
  </si>
  <si>
    <t>DORSAL &amp; LUMBAR FUSION PROC EXCEPT FOR CURVATURE OF BACK</t>
  </si>
  <si>
    <t>304-2</t>
  </si>
  <si>
    <t>304-3</t>
  </si>
  <si>
    <t>304-4</t>
  </si>
  <si>
    <t>305-1</t>
  </si>
  <si>
    <t>AMPUTATION OF LOWER LIMB EXCEPT TOES</t>
  </si>
  <si>
    <t>305-2</t>
  </si>
  <si>
    <t>305-3</t>
  </si>
  <si>
    <t>305-4</t>
  </si>
  <si>
    <t>308-1</t>
  </si>
  <si>
    <t>HIP &amp; FEMUR PROCEDURES FOR TRAUMA EXCEPT JOINT REPLACEMENT</t>
  </si>
  <si>
    <t>308-2</t>
  </si>
  <si>
    <t>308-3</t>
  </si>
  <si>
    <t>308-4</t>
  </si>
  <si>
    <t>309-1</t>
  </si>
  <si>
    <t>HIP &amp; FEMUR PROCEDURES FOR NON-TRAUMA EXCEPT JOINT REPLACEMENT</t>
  </si>
  <si>
    <t>309-2</t>
  </si>
  <si>
    <t>309-3</t>
  </si>
  <si>
    <t>309-4</t>
  </si>
  <si>
    <t>310-1</t>
  </si>
  <si>
    <t>INTERVERTEBRAL DISC EXCISION &amp; DECOMPRESSION</t>
  </si>
  <si>
    <t>310-2</t>
  </si>
  <si>
    <t>310-3</t>
  </si>
  <si>
    <t>310-4</t>
  </si>
  <si>
    <t>312-1</t>
  </si>
  <si>
    <t>SKIN GRAFT, EXCEPT HAND, FOR MUSCULOSKELETAL &amp; CONNECTIVE TISSUE DIAGNOSES</t>
  </si>
  <si>
    <t>312-2</t>
  </si>
  <si>
    <t>312-3</t>
  </si>
  <si>
    <t>312-4</t>
  </si>
  <si>
    <t>313-1</t>
  </si>
  <si>
    <t>KNEE &amp; LOWER LEG PROCEDURES EXCEPT FOOT</t>
  </si>
  <si>
    <t>313-2</t>
  </si>
  <si>
    <t>313-3</t>
  </si>
  <si>
    <t>313-4</t>
  </si>
  <si>
    <t>314-1</t>
  </si>
  <si>
    <t>FOOT &amp; TOE PROCEDURES</t>
  </si>
  <si>
    <t>314-2</t>
  </si>
  <si>
    <t>314-3</t>
  </si>
  <si>
    <t>314-4</t>
  </si>
  <si>
    <t>315-1</t>
  </si>
  <si>
    <t>315-2</t>
  </si>
  <si>
    <t>315-3</t>
  </si>
  <si>
    <t>315-4</t>
  </si>
  <si>
    <t>316-1</t>
  </si>
  <si>
    <t>HAND &amp; WRIST PROCEDURES</t>
  </si>
  <si>
    <t>316-2</t>
  </si>
  <si>
    <t>316-3</t>
  </si>
  <si>
    <t>316-4</t>
  </si>
  <si>
    <t>317-1</t>
  </si>
  <si>
    <t>TENDON, MUSCLE &amp; OTHER SOFT TISSUE PROCEDURES</t>
  </si>
  <si>
    <t>317-2</t>
  </si>
  <si>
    <t>317-3</t>
  </si>
  <si>
    <t>317-4</t>
  </si>
  <si>
    <t>320-1</t>
  </si>
  <si>
    <t>OTHER MUSCULOSKELETAL SYSTEM &amp; CONNECTIVE TISSUE PROCEDURES</t>
  </si>
  <si>
    <t>320-2</t>
  </si>
  <si>
    <t>320-3</t>
  </si>
  <si>
    <t>320-4</t>
  </si>
  <si>
    <t>321-1</t>
  </si>
  <si>
    <t>CERVICAL SPINAL FUSION &amp; OTHER BACK/NECK PROC EXC DISC EXCIS/DECOMP</t>
  </si>
  <si>
    <t>321-2</t>
  </si>
  <si>
    <t>321-3</t>
  </si>
  <si>
    <t>321-4</t>
  </si>
  <si>
    <t>340-1</t>
  </si>
  <si>
    <t>FRACTURE OF FEMUR</t>
  </si>
  <si>
    <t>340-2</t>
  </si>
  <si>
    <t>340-3</t>
  </si>
  <si>
    <t>340-4</t>
  </si>
  <si>
    <t>341-1</t>
  </si>
  <si>
    <t>FRACTURE OF PELVIS OR DISLOCATION OF HIP</t>
  </si>
  <si>
    <t>341-2</t>
  </si>
  <si>
    <t>341-3</t>
  </si>
  <si>
    <t>341-4</t>
  </si>
  <si>
    <t>342-1</t>
  </si>
  <si>
    <t>342-2</t>
  </si>
  <si>
    <t>342-3</t>
  </si>
  <si>
    <t>342-4</t>
  </si>
  <si>
    <t>343-1</t>
  </si>
  <si>
    <t>MUSCULOSKELETAL MALIGNANCY &amp; PATHOL FRACTURE D/T MUSCSKEL MALIG</t>
  </si>
  <si>
    <t>343-2</t>
  </si>
  <si>
    <t>343-3</t>
  </si>
  <si>
    <t>343-4</t>
  </si>
  <si>
    <t>344-1</t>
  </si>
  <si>
    <t>Payment Relative Wt</t>
  </si>
  <si>
    <t>4. Policy adjustors apply to the following types of stay: obstetrics, normal newborn, neonate (i.e., sick newborn), mental health, rehabilitation.</t>
  </si>
  <si>
    <t>Applies to normal newborns and obstetrics</t>
  </si>
  <si>
    <t>Used for cost outlier calculation; see "Hospital Info" sheet</t>
  </si>
  <si>
    <t>Payment Relative Weight</t>
  </si>
  <si>
    <t>Are Covered Days &gt; 20?</t>
  </si>
  <si>
    <t>OSTEOMYELITIS, SEPTIC ARTHRITIS &amp; OTHER MUSCULOSKELETAL INFECTIONS</t>
  </si>
  <si>
    <t>344-2</t>
  </si>
  <si>
    <t>344-3</t>
  </si>
  <si>
    <t>344-4</t>
  </si>
  <si>
    <t>346-1</t>
  </si>
  <si>
    <t>CONNECTIVE TISSUE DISORDERS</t>
  </si>
  <si>
    <t>346-2</t>
  </si>
  <si>
    <t>346-3</t>
  </si>
  <si>
    <t>346-4</t>
  </si>
  <si>
    <t>347-1</t>
  </si>
  <si>
    <t>OTHER BACK &amp; NECK DISORDERS, FRACTURES &amp; INJURIES</t>
  </si>
  <si>
    <t>347-2</t>
  </si>
  <si>
    <t>347-3</t>
  </si>
  <si>
    <t>347-4</t>
  </si>
  <si>
    <t>349-1</t>
  </si>
  <si>
    <t>MALFUNCTION, REACTION, COMPLIC OF ORTHOPEDIC DEVICE OR PROCEDURE</t>
  </si>
  <si>
    <t>349-2</t>
  </si>
  <si>
    <t>349-3</t>
  </si>
  <si>
    <t>349-4</t>
  </si>
  <si>
    <t>351-1</t>
  </si>
  <si>
    <t>OTHER MUSCULOSKELETAL SYSTEM &amp; CONNECTIVE TISSUE DIAGNOSES</t>
  </si>
  <si>
    <t>351-2</t>
  </si>
  <si>
    <t>351-3</t>
  </si>
  <si>
    <t>351-4</t>
  </si>
  <si>
    <t>361-1</t>
  </si>
  <si>
    <t>SKIN GRAFT FOR SKIN &amp;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</si>
  <si>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</si>
  <si>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</si>
  <si>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</si>
  <si>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</si>
  <si>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</si>
  <si>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</si>
  <si>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</si>
  <si>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</si>
  <si>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</si>
  <si>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</si>
  <si>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</si>
  <si>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</si>
  <si>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</si>
  <si>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</si>
  <si>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&amp;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</si>
  <si>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</si>
  <si>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</si>
  <si>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</si>
  <si>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</si>
  <si>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</si>
  <si>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</si>
  <si>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</si>
  <si>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</si>
  <si>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</si>
  <si>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</si>
  <si>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</si>
  <si>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</si>
  <si>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</si>
  <si>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</si>
  <si>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</si>
  <si>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</si>
  <si>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</si>
  <si>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</si>
  <si>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</si>
  <si>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&amp; OTHER BACTERIAL SKIN INFECTIONS</t>
  </si>
  <si>
    <t>383-2</t>
  </si>
  <si>
    <t>383-3</t>
  </si>
  <si>
    <t>383-4</t>
  </si>
  <si>
    <t>384-1</t>
  </si>
  <si>
    <t>CONTUSION, OPEN WOUND &amp; OTHER TRAUMA TO SKIN &amp; SUBCUTANEOUS TISSUE</t>
  </si>
  <si>
    <t>384-2</t>
  </si>
  <si>
    <t>384-3</t>
  </si>
  <si>
    <t>384-4</t>
  </si>
  <si>
    <t>385-1</t>
  </si>
  <si>
    <t>OTHER SKIN, SUBCUTANEOUS TISSUE &amp; BREAST DISORDERS</t>
  </si>
  <si>
    <t>385-2</t>
  </si>
  <si>
    <t>385-3</t>
  </si>
  <si>
    <t>385-4</t>
  </si>
  <si>
    <t>401-1</t>
  </si>
  <si>
    <t>PITUITARY &amp; ADRENAL PROCEDURES</t>
  </si>
  <si>
    <t>401-2</t>
  </si>
  <si>
    <t>401-3</t>
  </si>
  <si>
    <t>401-4</t>
  </si>
  <si>
    <t>403-1</t>
  </si>
  <si>
    <t>PROCEDURES FOR OBESITY</t>
  </si>
  <si>
    <t>403-2</t>
  </si>
  <si>
    <t>403-3</t>
  </si>
  <si>
    <t>403-4</t>
  </si>
  <si>
    <t>404-1</t>
  </si>
  <si>
    <t>THYROID, PARATHYROID &amp; THYROGLOSSAL PROCEDURES</t>
  </si>
  <si>
    <t>404-2</t>
  </si>
  <si>
    <t>404-3</t>
  </si>
  <si>
    <t>404-4</t>
  </si>
  <si>
    <t>405-1</t>
  </si>
  <si>
    <t>OTHER PROCEDURES FOR ENDOCRINE, NUTRITIONAL &amp; METABOLIC DISORDERS</t>
  </si>
  <si>
    <t>405-2</t>
  </si>
  <si>
    <t>405-3</t>
  </si>
  <si>
    <t>405-4</t>
  </si>
  <si>
    <t>420-1</t>
  </si>
  <si>
    <t>DIABETES</t>
  </si>
  <si>
    <t>420-2</t>
  </si>
  <si>
    <t>420-3</t>
  </si>
  <si>
    <t>420-4</t>
  </si>
  <si>
    <t>421-1</t>
  </si>
  <si>
    <t>MALNUTRITION, FAILURE TO THRIVE &amp; OTHER NUTRITIONAL DISORDERS</t>
  </si>
  <si>
    <t>421-2</t>
  </si>
  <si>
    <t>421-3</t>
  </si>
  <si>
    <t>421-4</t>
  </si>
  <si>
    <t>422-1</t>
  </si>
  <si>
    <t>HYPOVOLEMIA &amp; RELATED ELECTROLYTE DISORDERS</t>
  </si>
  <si>
    <t>422-2</t>
  </si>
  <si>
    <t>422-3</t>
  </si>
  <si>
    <t>422-4</t>
  </si>
  <si>
    <t>423-1</t>
  </si>
  <si>
    <t>INBORN ERRORS OF METABOLISM</t>
  </si>
  <si>
    <t>423-2</t>
  </si>
  <si>
    <t>423-3</t>
  </si>
  <si>
    <t>423-4</t>
  </si>
  <si>
    <t>424-1</t>
  </si>
  <si>
    <t>OTHER ENDOCRINE DISORDERS</t>
  </si>
  <si>
    <t>424-2</t>
  </si>
  <si>
    <t>424-3</t>
  </si>
  <si>
    <t>424-4</t>
  </si>
  <si>
    <t>425-1</t>
  </si>
  <si>
    <t>ELECTROLYTE DISORDERS EXCEPT HYPOVOLEMIA RELATED</t>
  </si>
  <si>
    <t>425-2</t>
  </si>
  <si>
    <t>425-3</t>
  </si>
  <si>
    <t>425-4</t>
  </si>
  <si>
    <t>440-1</t>
  </si>
  <si>
    <t>KIDNEY TRANSPLANT</t>
  </si>
  <si>
    <t>440-2</t>
  </si>
  <si>
    <t>440-3</t>
  </si>
  <si>
    <t>440-4</t>
  </si>
  <si>
    <t>441-1</t>
  </si>
  <si>
    <t>MAJOR BLADDER PROCEDURES</t>
  </si>
  <si>
    <t>441-2</t>
  </si>
  <si>
    <t>441-3</t>
  </si>
  <si>
    <t>441-4</t>
  </si>
  <si>
    <t>442-1</t>
  </si>
  <si>
    <t>Applies to mental health stays only</t>
  </si>
  <si>
    <t>Applies to physical health stays only</t>
  </si>
  <si>
    <t>Value</t>
  </si>
  <si>
    <t>Used in pricing outlier claims for physical health claims</t>
  </si>
  <si>
    <t>If C15 = Y and C33 = MH, then C18, else 1.00</t>
  </si>
  <si>
    <t>If C43 &lt; -C19, then Y, else N</t>
  </si>
  <si>
    <t>KIDNEY &amp; URINARY TRACT PROCEDURES FOR MALIGNANCY</t>
  </si>
  <si>
    <t>442-2</t>
  </si>
  <si>
    <t>442-3</t>
  </si>
  <si>
    <t>442-4</t>
  </si>
  <si>
    <t>443-1</t>
  </si>
  <si>
    <t>KIDNEY &amp; URINARY TRACT PROCEDURES FOR NONMALIGNANCY</t>
  </si>
  <si>
    <t>443-2</t>
  </si>
  <si>
    <t>443-3</t>
  </si>
  <si>
    <t>443-4</t>
  </si>
  <si>
    <t>444-1</t>
  </si>
  <si>
    <t>RENAL DIALYSIS ACCESS DEVICE PROCEDURE ONLY</t>
  </si>
  <si>
    <t>444-2</t>
  </si>
  <si>
    <t>444-3</t>
  </si>
  <si>
    <t>444-4</t>
  </si>
  <si>
    <t>445-1</t>
  </si>
  <si>
    <t>OTHER BLADDER PROCEDURES</t>
  </si>
  <si>
    <t>445-2</t>
  </si>
  <si>
    <t>445-3</t>
  </si>
  <si>
    <t>445-4</t>
  </si>
  <si>
    <t>446-1</t>
  </si>
  <si>
    <t>URETHRAL &amp; TRANSURETHRAL PROCEDURES</t>
  </si>
  <si>
    <t>446-2</t>
  </si>
  <si>
    <t>446-3</t>
  </si>
  <si>
    <t>446-4</t>
  </si>
  <si>
    <t>447-1</t>
  </si>
  <si>
    <t>OTHER KIDNEY, URINARY TRACT &amp; RELATED PROCEDURES</t>
  </si>
  <si>
    <t>447-2</t>
  </si>
  <si>
    <t>447-3</t>
  </si>
  <si>
    <t>447-4</t>
  </si>
  <si>
    <t>461-1</t>
  </si>
  <si>
    <t>KIDNEY &amp; URINARY TRACT MALIGNANCY</t>
  </si>
  <si>
    <t>461-2</t>
  </si>
  <si>
    <t>461-3</t>
  </si>
  <si>
    <t>461-4</t>
  </si>
  <si>
    <t>462-1</t>
  </si>
  <si>
    <t>NEPHRITIS &amp; NEPHROSIS</t>
  </si>
  <si>
    <t>462-2</t>
  </si>
  <si>
    <t>462-3</t>
  </si>
  <si>
    <t>462-4</t>
  </si>
  <si>
    <t>463-1</t>
  </si>
  <si>
    <t>KIDNEY &amp; URINARY TRACT INFECTIONS</t>
  </si>
  <si>
    <t>463-2</t>
  </si>
  <si>
    <t>463-3</t>
  </si>
  <si>
    <t>463-4</t>
  </si>
  <si>
    <t>465-1</t>
  </si>
  <si>
    <t>URINARY STONES &amp; ACQUIRED UPPER URINARY TRACT OBSTRUCTION</t>
  </si>
  <si>
    <t>465-2</t>
  </si>
  <si>
    <t>465-3</t>
  </si>
  <si>
    <t>465-4</t>
  </si>
  <si>
    <t>466-1</t>
  </si>
  <si>
    <t>MALFUNCTION, REACTION, COMPLIC OF GENITOURINARY DEVICE OR PROC</t>
  </si>
  <si>
    <t>466-2</t>
  </si>
  <si>
    <t>466-3</t>
  </si>
  <si>
    <t>466-4</t>
  </si>
  <si>
    <t>468-1</t>
  </si>
  <si>
    <t>OTHER KIDNEY &amp; URINARY TRACT DIAGNOSES, SIGNS &amp; SYMPTOMS</t>
  </si>
  <si>
    <t>468-2</t>
  </si>
  <si>
    <t>468-3</t>
  </si>
  <si>
    <t>468-4</t>
  </si>
  <si>
    <t>480-1</t>
  </si>
  <si>
    <t>MAJOR MALE PELVIC PROCEDURES</t>
  </si>
  <si>
    <t>480-2</t>
  </si>
  <si>
    <t>480-3</t>
  </si>
  <si>
    <t>480-4</t>
  </si>
  <si>
    <t>481-1</t>
  </si>
  <si>
    <t>PENIS PROCEDURES</t>
  </si>
  <si>
    <t>481-2</t>
  </si>
  <si>
    <t>481-3</t>
  </si>
  <si>
    <t>481-4</t>
  </si>
  <si>
    <t>482-1</t>
  </si>
  <si>
    <t>TRANSURETHRAL PROSTATECTOMY</t>
  </si>
  <si>
    <t>482-2</t>
  </si>
  <si>
    <t>482-3</t>
  </si>
  <si>
    <t>482-4</t>
  </si>
  <si>
    <t>483-1</t>
  </si>
  <si>
    <t>TESTES &amp; SCROTAL PROCEDURES</t>
  </si>
  <si>
    <t>483-2</t>
  </si>
  <si>
    <t>483-3</t>
  </si>
  <si>
    <t>483-4</t>
  </si>
  <si>
    <t>484-1</t>
  </si>
  <si>
    <t>OTHER MALE REPRODUCTIVE SYSTEM &amp; RELATED PROCEDURES</t>
  </si>
  <si>
    <t>484-2</t>
  </si>
  <si>
    <t>484-3</t>
  </si>
  <si>
    <t>484-4</t>
  </si>
  <si>
    <t>500-1</t>
  </si>
  <si>
    <t>MALIGNANCY, MALE REPRODUCTIVE SYSTEM</t>
  </si>
  <si>
    <t>500-2</t>
  </si>
  <si>
    <t>500-3</t>
  </si>
  <si>
    <t>500-4</t>
  </si>
  <si>
    <t>501-1</t>
  </si>
  <si>
    <t>MALE REPRODUCTIVE SYSTEM DIAGNOSES EXCEPT MALIGNANCY</t>
  </si>
  <si>
    <t>501-2</t>
  </si>
  <si>
    <t>501-3</t>
  </si>
  <si>
    <t>501-4</t>
  </si>
  <si>
    <t>510-1</t>
  </si>
  <si>
    <t>PELVIC EVISCERATION, RADICAL HYSTERECTOMY &amp; OTHER RADICAL GYN PROCS</t>
  </si>
  <si>
    <t>510-2</t>
  </si>
  <si>
    <t>510-3</t>
  </si>
  <si>
    <t>510-4</t>
  </si>
  <si>
    <t>511-1</t>
  </si>
  <si>
    <t>UTERINE &amp; ADNEXA PROCEDURES FOR OVARIAN &amp; ADNEXAL MALIGNANCY</t>
  </si>
  <si>
    <t>511-2</t>
  </si>
  <si>
    <t>511-3</t>
  </si>
  <si>
    <t>511-4</t>
  </si>
  <si>
    <t>512-1</t>
  </si>
  <si>
    <t>UTERINE &amp; ADNEXA PROCEDURES FOR NON-OVARIAN &amp; NON-ADNEXAL MALIG</t>
  </si>
  <si>
    <t>512-2</t>
  </si>
  <si>
    <t>512-3</t>
  </si>
  <si>
    <t>512-4</t>
  </si>
  <si>
    <t>513-1</t>
  </si>
  <si>
    <t>UTERINE &amp; ADNEXA PROCEDURES FOR NON-MALIGNANCY EXCEPT LEIOMYOMA</t>
  </si>
  <si>
    <t>513-2</t>
  </si>
  <si>
    <t>513-3</t>
  </si>
  <si>
    <t>513-4</t>
  </si>
  <si>
    <t>514-1</t>
  </si>
  <si>
    <t>FEMALE REPRODUCTIVE SYSTEM RECONSTRUCTIVE PROCEDURES</t>
  </si>
  <si>
    <t>514-2</t>
  </si>
  <si>
    <t>514-3</t>
  </si>
  <si>
    <t>514-4</t>
  </si>
  <si>
    <t>517-1</t>
  </si>
  <si>
    <t>Applies to mental health, neonate (excluding normal newborns), rehabilitation</t>
  </si>
  <si>
    <t>DILATION &amp; CURETTAGE FOR NON-OBSTETRIC DIAGNOSES</t>
  </si>
  <si>
    <t>517-2</t>
  </si>
  <si>
    <t>517-3</t>
  </si>
  <si>
    <t>517-4</t>
  </si>
  <si>
    <t>518-1</t>
  </si>
  <si>
    <t>OTHER FEMALE REPRODUCTIVE SYSTEM &amp; RELATED PROCEDURES</t>
  </si>
  <si>
    <t>518-2</t>
  </si>
  <si>
    <t>518-3</t>
  </si>
  <si>
    <t>518-4</t>
  </si>
  <si>
    <t>519-1</t>
  </si>
  <si>
    <t>UTERINE &amp; ADNEXA PROCEDURES FOR LEIOMYOMA</t>
  </si>
  <si>
    <t>519-2</t>
  </si>
  <si>
    <t>519-3</t>
  </si>
  <si>
    <t>519-4</t>
  </si>
  <si>
    <t>530-1</t>
  </si>
  <si>
    <t>FEMALE REPRODUCTIVE SYSTEM MALIGNANCY</t>
  </si>
  <si>
    <t>530-2</t>
  </si>
  <si>
    <t>530-3</t>
  </si>
  <si>
    <t>530-4</t>
  </si>
  <si>
    <t>531-1</t>
  </si>
  <si>
    <t>FEMALE REPRODUCTIVE SYSTEM INFECTIONS</t>
  </si>
  <si>
    <t>531-2</t>
  </si>
  <si>
    <t>531-3</t>
  </si>
  <si>
    <t>531-4</t>
  </si>
  <si>
    <t>532-1</t>
  </si>
  <si>
    <t>MENSTRUAL &amp; OTHER FEMALE REPRODUCTIVE SYSTEM DISORDERS</t>
  </si>
  <si>
    <t>532-2</t>
  </si>
  <si>
    <t>532-3</t>
  </si>
  <si>
    <t>532-4</t>
  </si>
  <si>
    <t>540-1</t>
  </si>
  <si>
    <t>CESAREAN DELIVERY</t>
  </si>
  <si>
    <t>540-2</t>
  </si>
  <si>
    <t>540-3</t>
  </si>
  <si>
    <t>540-4</t>
  </si>
  <si>
    <t>541-1</t>
  </si>
  <si>
    <t>VAGINAL DELIVERY W STERILIZATION &amp;/OR D&amp;C</t>
  </si>
  <si>
    <t>541-2</t>
  </si>
  <si>
    <t>541-3</t>
  </si>
  <si>
    <t>541-4</t>
  </si>
  <si>
    <t>542-1</t>
  </si>
  <si>
    <t>VAGINAL DELIVERY W COMPLICATING PROCEDURES EXC STERILIZATION &amp;/OR D&amp;C</t>
  </si>
  <si>
    <t>542-2</t>
  </si>
  <si>
    <t>542-3</t>
  </si>
  <si>
    <t>542-4</t>
  </si>
  <si>
    <t>544-1</t>
  </si>
  <si>
    <t>D&amp;C, ASPIRATION CURETTAGE OR HYSTEROTOMY FOR OBSTETRIC DIAGNOSES</t>
  </si>
  <si>
    <t>544-2</t>
  </si>
  <si>
    <t>544-3</t>
  </si>
  <si>
    <t>544-4</t>
  </si>
  <si>
    <t>545-1</t>
  </si>
  <si>
    <t>ECTOPIC PREGNANCY PROCEDURE</t>
  </si>
  <si>
    <t>545-2</t>
  </si>
  <si>
    <t>545-3</t>
  </si>
  <si>
    <t>545-4</t>
  </si>
  <si>
    <t>546-1</t>
  </si>
  <si>
    <t>OTHER O.R. PROC FOR OBSTETRIC DIAGNOSES EXCEPT DELIVERY DIAGNOSES</t>
  </si>
  <si>
    <t>546-2</t>
  </si>
  <si>
    <t>546-3</t>
  </si>
  <si>
    <t>546-4</t>
  </si>
  <si>
    <t>560-1</t>
  </si>
  <si>
    <t>VAGINAL DELIVERY</t>
  </si>
  <si>
    <t>560-2</t>
  </si>
  <si>
    <t>560-3</t>
  </si>
  <si>
    <t>560-4</t>
  </si>
  <si>
    <t>561-1</t>
  </si>
  <si>
    <t>POSTPARTUM &amp; POST ABORTION DIAGNOSES W/O PROCEDURE</t>
  </si>
  <si>
    <t>561-2</t>
  </si>
  <si>
    <t>561-3</t>
  </si>
  <si>
    <t>561-4</t>
  </si>
  <si>
    <t>563-1</t>
  </si>
  <si>
    <t>THREATENED ABORTION</t>
  </si>
  <si>
    <t>563-2</t>
  </si>
  <si>
    <t>563-3</t>
  </si>
  <si>
    <t>563-4</t>
  </si>
  <si>
    <t>564-1</t>
  </si>
  <si>
    <t>ABORTION W/O D&amp;C, ASPIRATION CURETTAGE OR HYSTEROTOMY</t>
  </si>
  <si>
    <t>564-2</t>
  </si>
  <si>
    <t>564-3</t>
  </si>
  <si>
    <t>564-4</t>
  </si>
  <si>
    <t>565-1</t>
  </si>
  <si>
    <t>FALSE LABOR</t>
  </si>
  <si>
    <t>565-2</t>
  </si>
  <si>
    <t>565-3</t>
  </si>
  <si>
    <t>565-4</t>
  </si>
  <si>
    <t>566-1</t>
  </si>
  <si>
    <t>OTHER ANTEPARTUM DIAGNOSES</t>
  </si>
  <si>
    <t>566-2</t>
  </si>
  <si>
    <t>566-3</t>
  </si>
  <si>
    <t>566-4</t>
  </si>
  <si>
    <t>580-1</t>
  </si>
  <si>
    <t>NEONATE, TRANSFERRED &lt;5 DAYS OLD, NOT BORN HERE</t>
  </si>
  <si>
    <t>580-2</t>
  </si>
  <si>
    <t>580-3</t>
  </si>
  <si>
    <t>580-4</t>
  </si>
  <si>
    <t>581-1</t>
  </si>
  <si>
    <t>NEONATE, TRANSFERRED &lt; 5 DAYS OLD, BORN HERE</t>
  </si>
  <si>
    <t>581-2</t>
  </si>
  <si>
    <t>581-3</t>
  </si>
  <si>
    <t>581-4</t>
  </si>
  <si>
    <t>583-1</t>
  </si>
  <si>
    <t>NEONATE W ECMO</t>
  </si>
  <si>
    <t>583-2</t>
  </si>
  <si>
    <t>583-3</t>
  </si>
  <si>
    <t>583-4</t>
  </si>
  <si>
    <t>588-1</t>
  </si>
  <si>
    <t>NEONATE BWT &lt;1500G W MAJOR PROCEDURE</t>
  </si>
  <si>
    <t>588-2</t>
  </si>
  <si>
    <t>588-3</t>
  </si>
  <si>
    <t>588-4</t>
  </si>
  <si>
    <t>589-1</t>
  </si>
  <si>
    <t>589-2</t>
  </si>
  <si>
    <t>589-3</t>
  </si>
  <si>
    <t>589-4</t>
  </si>
  <si>
    <t>591-1</t>
  </si>
  <si>
    <t>NEONATE BIRTHWT 500-749G W/O MAJOR PROCEDURE</t>
  </si>
  <si>
    <t>591-2</t>
  </si>
  <si>
    <t>591-3</t>
  </si>
  <si>
    <t>591-4</t>
  </si>
  <si>
    <t>593-1</t>
  </si>
  <si>
    <t>NEONATE BIRTHWT 750-999G W/O MAJOR PROCEDURE</t>
  </si>
  <si>
    <t>593-2</t>
  </si>
  <si>
    <t>593-3</t>
  </si>
  <si>
    <t>593-4</t>
  </si>
  <si>
    <t>602-1</t>
  </si>
  <si>
    <t>NEONATE BWT 1000-1249G W RESP DIST SYND/OTH MAJ RESP OR MAJ ANOM</t>
  </si>
  <si>
    <t>602-2</t>
  </si>
  <si>
    <t>602-3</t>
  </si>
  <si>
    <t>602-4</t>
  </si>
  <si>
    <t>603-1</t>
  </si>
  <si>
    <t>NEONATE BIRTHWT 1000-1249G W OR W/O OTHER SIGNIFICANT CONDITION</t>
  </si>
  <si>
    <t>603-2</t>
  </si>
  <si>
    <t>603-3</t>
  </si>
  <si>
    <t>603-4</t>
  </si>
  <si>
    <t>607-1</t>
  </si>
  <si>
    <t>NEONATE BWT 1250-1499G W RESP DIST SYND/OTH MAJ RESP OR MAJ ANOM</t>
  </si>
  <si>
    <t>607-2</t>
  </si>
  <si>
    <t>RCC</t>
  </si>
  <si>
    <t>Hospital-Specific Information for DRG Calculation</t>
  </si>
  <si>
    <t xml:space="preserve">Notes: </t>
  </si>
  <si>
    <t xml:space="preserve">Under 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 and associated payment rates.  It assumes the user knows which APR-DRG should be entered into the "calculator" sheet.  For more information on APR-DRGs, contact 3M Health Information Systems, which developed the software and owns it.  </t>
  </si>
  <si>
    <t>20 days</t>
  </si>
  <si>
    <t>Percentage of payment for physical health stays made via outlier payments</t>
  </si>
  <si>
    <t>Percentage of payment for mental health stays made via outlier payments</t>
  </si>
  <si>
    <r>
      <t>6. This spreadsheet includes data obtained through the use of proprietary computer software created, owned and licensed by the 3M Company.  All copyrights in and to the 3M</t>
    </r>
    <r>
      <rPr>
        <vertAlign val="superscript"/>
        <sz val="10"/>
        <color indexed="8"/>
        <rFont val="Arial Narrow"/>
        <family val="2"/>
      </rPr>
      <t>TM</t>
    </r>
    <r>
      <rPr>
        <sz val="10"/>
        <color indexed="8"/>
        <rFont val="Arial Narrow"/>
        <family val="2"/>
      </rPr>
      <t xml:space="preserve"> Software are owned by 3M.  All rights reserved.</t>
    </r>
  </si>
  <si>
    <t>607-3</t>
  </si>
  <si>
    <t>607-4</t>
  </si>
  <si>
    <t>608-1</t>
  </si>
  <si>
    <t>NEONATE BWT 1250-1499G W OR W/O OTHER SIGNIFICANT CONDITION</t>
  </si>
  <si>
    <t>608-2</t>
  </si>
  <si>
    <t>608-3</t>
  </si>
  <si>
    <t>608-4</t>
  </si>
  <si>
    <t>609-1</t>
  </si>
  <si>
    <t>NEONATE BWT 1500-2499G W MAJOR PROCEDURE</t>
  </si>
  <si>
    <t>609-2</t>
  </si>
  <si>
    <t>609-3</t>
  </si>
  <si>
    <t>609-4</t>
  </si>
  <si>
    <t>611-1</t>
  </si>
  <si>
    <t>NEONATE BIRTHWT 1500-1999G W MAJOR ANOMALY</t>
  </si>
  <si>
    <t>611-2</t>
  </si>
  <si>
    <t>611-3</t>
  </si>
  <si>
    <t>611-4</t>
  </si>
  <si>
    <t>612-1</t>
  </si>
  <si>
    <t>NEONATE BWT 1500-1999G W RESP DIST SYND/OTH MAJ RESP COND</t>
  </si>
  <si>
    <t>612-2</t>
  </si>
  <si>
    <t>612-3</t>
  </si>
  <si>
    <t>612-4</t>
  </si>
  <si>
    <t>613-1</t>
  </si>
  <si>
    <t>NEONATE BIRTHWT 1500-1999G W CONGENITAL/PERINATAL INFECTION</t>
  </si>
  <si>
    <t>613-2</t>
  </si>
  <si>
    <t>613-3</t>
  </si>
  <si>
    <t>613-4</t>
  </si>
  <si>
    <t>614-1</t>
  </si>
  <si>
    <t>NEONATE BWT 1500-1999G W OR W/O OTHER SIGNIFICANT CONDITION</t>
  </si>
  <si>
    <t>614-2</t>
  </si>
  <si>
    <t>614-3</t>
  </si>
  <si>
    <t>614-4</t>
  </si>
  <si>
    <t>621-1</t>
  </si>
  <si>
    <t>NEONATE BWT 2000-2499G W MAJOR ANOMALY</t>
  </si>
  <si>
    <t>621-2</t>
  </si>
  <si>
    <t>621-3</t>
  </si>
  <si>
    <t>621-4</t>
  </si>
  <si>
    <t>622-1</t>
  </si>
  <si>
    <t>NEONATE BWT 2000-2499G W RESP DIST SYND/OTH MAJ RESP COND</t>
  </si>
  <si>
    <t>622-2</t>
  </si>
  <si>
    <t>622-3</t>
  </si>
  <si>
    <t>622-4</t>
  </si>
  <si>
    <t>623-1</t>
  </si>
  <si>
    <t>NEONATE BWT 2000-2499G W CONGENITAL/PERINATAL INFECTION</t>
  </si>
  <si>
    <t>Medicaid covered days &gt; 29 days?</t>
  </si>
  <si>
    <t>623-2</t>
  </si>
  <si>
    <t>623-3</t>
  </si>
  <si>
    <t>623-4</t>
  </si>
  <si>
    <t>625-1</t>
  </si>
  <si>
    <t>NEONATE BWT 2000-2499G W OTHER SIGNIFICANT CONDITION</t>
  </si>
  <si>
    <t>625-2</t>
  </si>
  <si>
    <t>625-3</t>
  </si>
  <si>
    <t>625-4</t>
  </si>
  <si>
    <t>626-1</t>
  </si>
  <si>
    <t>NEONATE BWT 2000-2499G, NORMAL NEWBORN OR NEONATE W OTHER PROBLEM</t>
  </si>
  <si>
    <t>626-2</t>
  </si>
  <si>
    <t>626-3</t>
  </si>
  <si>
    <t>626-4</t>
  </si>
  <si>
    <t>630-1</t>
  </si>
  <si>
    <t>NEONATE BIRTHWT &gt;2499G W MAJOR CARDIOVASCULAR PROCEDURE</t>
  </si>
  <si>
    <t>630-2</t>
  </si>
  <si>
    <t>630-3</t>
  </si>
  <si>
    <t>630-4</t>
  </si>
  <si>
    <t>631-1</t>
  </si>
  <si>
    <t>NEONATE BIRTHWT &gt;2499G W OTHER MAJOR PROCEDURE</t>
  </si>
  <si>
    <t>631-2</t>
  </si>
  <si>
    <t>631-3</t>
  </si>
  <si>
    <t>631-4</t>
  </si>
  <si>
    <t>633-1</t>
  </si>
  <si>
    <t>NEONATE BIRTHWT &gt;2499G W MAJOR ANOMALY</t>
  </si>
  <si>
    <t>633-2</t>
  </si>
  <si>
    <t>633-3</t>
  </si>
  <si>
    <t>633-4</t>
  </si>
  <si>
    <t>634-1</t>
  </si>
  <si>
    <t>NEONATE, BIRTHWT &gt;2499G W RESP DIST SYND/OTH MAJ RESP COND</t>
  </si>
  <si>
    <t>634-2</t>
  </si>
  <si>
    <t>634-3</t>
  </si>
  <si>
    <t>634-4</t>
  </si>
  <si>
    <t>636-1</t>
  </si>
  <si>
    <t>NEONATE BIRTHWT &gt;2499G W CONGENITAL/PERINATAL INFECTION</t>
  </si>
  <si>
    <t>636-2</t>
  </si>
  <si>
    <t>636-3</t>
  </si>
  <si>
    <t>636-4</t>
  </si>
  <si>
    <t>639-1</t>
  </si>
  <si>
    <t>NEONATE BIRTHWT &gt;2499G W OTHER SIGNIFICANT CONDITION</t>
  </si>
  <si>
    <t>639-2</t>
  </si>
  <si>
    <t>639-3</t>
  </si>
  <si>
    <t>639-4</t>
  </si>
  <si>
    <t>640-1</t>
  </si>
  <si>
    <t>NEONATE BIRTHWT &gt;2499G, NORMAL NEWBORN OR NEONATE W OTHER PROBLEM</t>
  </si>
  <si>
    <t>640-2</t>
  </si>
  <si>
    <t>640-3</t>
  </si>
  <si>
    <t>640-4</t>
  </si>
  <si>
    <t>650-1</t>
  </si>
  <si>
    <t>SPLENECTOMY</t>
  </si>
  <si>
    <t>650-2</t>
  </si>
  <si>
    <t>650-3</t>
  </si>
  <si>
    <t>650-4</t>
  </si>
  <si>
    <t>651-1</t>
  </si>
  <si>
    <t>OTHER PROCEDURES OF BLOOD &amp; BLOOD-FORMING ORGANS</t>
  </si>
  <si>
    <t>651-2</t>
  </si>
  <si>
    <t>651-3</t>
  </si>
  <si>
    <t>651-4</t>
  </si>
  <si>
    <t>660-1</t>
  </si>
  <si>
    <t>MAJOR HEMATOLOGIC/IMMUNOLOGIC DIAG EXC SICKLE CELL CRISIS &amp; COAGUL</t>
  </si>
  <si>
    <t>660-2</t>
  </si>
  <si>
    <t>660-3</t>
  </si>
  <si>
    <t>660-4</t>
  </si>
  <si>
    <t>661-1</t>
  </si>
  <si>
    <t>COAGULATION &amp; PLATELET DISORDERS</t>
  </si>
  <si>
    <t>661-2</t>
  </si>
  <si>
    <t>661-3</t>
  </si>
  <si>
    <t>661-4</t>
  </si>
  <si>
    <t>662-1</t>
  </si>
  <si>
    <t>SICKLE CELL ANEMIA CRISIS</t>
  </si>
  <si>
    <t>662-2</t>
  </si>
  <si>
    <t>662-3</t>
  </si>
  <si>
    <t>662-4</t>
  </si>
  <si>
    <t>663-1</t>
  </si>
  <si>
    <t>OTHER ANEMIA &amp; DISORDERS OF BLOOD &amp; BLOOD-FORMING ORGANS</t>
  </si>
  <si>
    <t>663-2</t>
  </si>
  <si>
    <t>663-3</t>
  </si>
  <si>
    <t>663-4</t>
  </si>
  <si>
    <t>680-1</t>
  </si>
  <si>
    <t>Neonate</t>
  </si>
  <si>
    <t>Norm newb</t>
  </si>
  <si>
    <t>MH</t>
  </si>
  <si>
    <t>Rehab</t>
  </si>
  <si>
    <t>Type of stay</t>
  </si>
  <si>
    <t>Type of Stay</t>
  </si>
  <si>
    <t>Med/surg</t>
  </si>
  <si>
    <t>Obstetrics</t>
  </si>
  <si>
    <t>Error</t>
  </si>
  <si>
    <t>If C27 = C28 = Y then C14 x C22</t>
  </si>
  <si>
    <t>Parameter</t>
  </si>
  <si>
    <t>DRG base price</t>
  </si>
  <si>
    <t>Age adjustor</t>
  </si>
  <si>
    <t>Comment</t>
  </si>
  <si>
    <t>Applies to pediatric (&lt;18) mental health</t>
  </si>
  <si>
    <t>Policy adjustor</t>
  </si>
  <si>
    <t>Cost outlier pool</t>
  </si>
  <si>
    <t>Cost outlier threshold</t>
  </si>
  <si>
    <t>Cost outlier payment percent</t>
  </si>
  <si>
    <t>Called the "marginal cost percentage" by Medicare</t>
  </si>
  <si>
    <t>Day outlier pool</t>
  </si>
  <si>
    <t>Day outlier threshold</t>
  </si>
  <si>
    <t>Day outlier payment</t>
  </si>
  <si>
    <t>This calculator spreadsheet is intended to be helpful to users, but it cannot capture all the editing and pricing complexity of the Medicaid claims processing system.  In cases of difference, the claims processing system is correct.</t>
  </si>
  <si>
    <t>Indicates data to be input by the user</t>
  </si>
  <si>
    <t>C17 x C31, rounded to 2 places</t>
  </si>
  <si>
    <t>C32 x C34, rounded to 2 places</t>
  </si>
  <si>
    <t>If C10 = Y, then (C35/C37) * (C13 + 1), rounded to 2 places</t>
  </si>
  <si>
    <t>If C38 &lt; C35 then Y</t>
  </si>
  <si>
    <t>If C39 = Y, then C38, else C35</t>
  </si>
  <si>
    <t>C40 - C42.</t>
  </si>
  <si>
    <t>If C44 = Y, then C43 x C20</t>
  </si>
  <si>
    <t>If C14 &gt; C21 and C33 = MH, then Y, else N</t>
  </si>
  <si>
    <t>If C47 = Y, then (C14 - C21) * C22</t>
  </si>
  <si>
    <t>C40 + C45 + C48</t>
  </si>
  <si>
    <t>RI MEDICAID APR-DRG PRICING CALCULATOR</t>
  </si>
  <si>
    <t>MAJOR O.R. PROCEDURES FOR LYMPHATIC/HEMATOPOIETIC/OTHER NEOPLASMS</t>
  </si>
  <si>
    <t>680-2</t>
  </si>
  <si>
    <t>680-3</t>
  </si>
  <si>
    <t>680-4</t>
  </si>
  <si>
    <t>681-1</t>
  </si>
  <si>
    <t>OTHER O.R. PROCEDURES FOR LYMPHATIC/HEMATOPOIETIC/OTHER NEOPLASMS</t>
  </si>
  <si>
    <t>681-2</t>
  </si>
  <si>
    <t>681-3</t>
  </si>
  <si>
    <t>681-4</t>
  </si>
  <si>
    <t>690-1</t>
  </si>
  <si>
    <t>ACUTE LEUKEMIA</t>
  </si>
  <si>
    <t>690-2</t>
  </si>
  <si>
    <t>690-3</t>
  </si>
  <si>
    <t>690-4</t>
  </si>
  <si>
    <t>691-1</t>
  </si>
  <si>
    <t>LYMPHOMA, MYELOMA &amp; NON-ACUTE LEUKEMIA</t>
  </si>
  <si>
    <t>691-2</t>
  </si>
  <si>
    <t>691-3</t>
  </si>
  <si>
    <t>691-4</t>
  </si>
  <si>
    <t>692-1</t>
  </si>
  <si>
    <t>RADIOTHERAPY</t>
  </si>
  <si>
    <t>692-2</t>
  </si>
  <si>
    <t>692-3</t>
  </si>
  <si>
    <t>692-4</t>
  </si>
  <si>
    <t>694-1</t>
  </si>
  <si>
    <t>LYMPHATIC &amp; OTHER MALIGNANCIES &amp; NEOPLASMS OF UNCERTAIN BEHAVIOR</t>
  </si>
  <si>
    <t>694-2</t>
  </si>
  <si>
    <t>694-3</t>
  </si>
  <si>
    <t>694-4</t>
  </si>
  <si>
    <t>710-1</t>
  </si>
  <si>
    <t>INFECTIOUS &amp; PARASITIC DISEASES INCLUDING HIV W O.R. PROCEDURE</t>
  </si>
  <si>
    <t>710-2</t>
  </si>
  <si>
    <t>710-3</t>
  </si>
  <si>
    <t>710-4</t>
  </si>
  <si>
    <t>711-1</t>
  </si>
  <si>
    <t>POST-OP, POST-TRAUMA, OTHER DEVICE INFECTIONS W O.R. PROCEDURE</t>
  </si>
  <si>
    <t>711-2</t>
  </si>
  <si>
    <t>711-3</t>
  </si>
  <si>
    <t>711-4</t>
  </si>
  <si>
    <t>720-1</t>
  </si>
  <si>
    <t>SEPTICEMIA &amp; DISSEMINATED INFECTIONS</t>
  </si>
  <si>
    <t>720-2</t>
  </si>
  <si>
    <t xml:space="preserve">This file is designed to enable interested parties to predict payment under a DRG payment method for inpatient fee-for-service stays covered by Rhode Island Medicaid.  The new payment method began in July 2010.  The "Calculator" sheet incorporates the pricing logic for the DRG base payment, cost outlier payments, day outlier payments, etc.  The "Hospital Information" sheet includes hospital-specific data used in calculating payment.  The "Weights and Thresholds" sheet shows the DRG base rate for each DRG.  </t>
  </si>
  <si>
    <t>This is a state-wide base price</t>
  </si>
  <si>
    <t>Description</t>
  </si>
  <si>
    <t>TRACHEOSTOMY W MV 96+ HOURS W EXTENSIVE PROCEDURE OR ECMO</t>
  </si>
  <si>
    <t>TRACHEOSTOMY W MV 96+ HOURS W/O EXTENSIVE PROCEDURE</t>
  </si>
  <si>
    <t>CVA &amp; PRECEREBRAL OCCLUSION W INFARCT</t>
  </si>
  <si>
    <t>SHOULDER, UPPER ARM &amp; FOREARM PROCEDURES</t>
  </si>
  <si>
    <t>FRACTURES &amp; DISLOCATIONS EXCEPT FEMUR, PELVIS &amp; BACK</t>
  </si>
  <si>
    <t>Casemix Relative Wt</t>
  </si>
  <si>
    <t>3. "Payment Relative Weight" equals the casemix relative weight times the RI policy adjustor, where applicable.  In addition, an age adjustor increases payment by a factor of 2.0 for pediatric (&lt; 18 years old) mental health stays.</t>
  </si>
  <si>
    <t>Statewide base price</t>
  </si>
  <si>
    <t>Values for input boxes</t>
  </si>
  <si>
    <t>Hospital</t>
  </si>
  <si>
    <t>INTERSTITIAL &amp; ALVEOLAR LUNG DISEASES</t>
  </si>
  <si>
    <t>NEONATE BWT &lt;500G OR GA &lt;24 WEEKS</t>
  </si>
  <si>
    <t>CALCULATION OF LESSER-OF ADJUSTMENT</t>
  </si>
  <si>
    <t>Is the DRG Payment &gt; Covered Charges?</t>
  </si>
  <si>
    <t>If C52 &gt; C11, then C11, else C52</t>
  </si>
  <si>
    <t>If C54 = Y, then (C50/C37) x C14, rounded to 2 places</t>
  </si>
  <si>
    <t>If C55 &lt; C50, then Y</t>
  </si>
  <si>
    <t>If C56 = Y, then C55, else C52</t>
  </si>
  <si>
    <t>C60 - C62 - C63 - C64</t>
  </si>
  <si>
    <t>C59 + C57</t>
  </si>
  <si>
    <t>1. Ratios of cost to charges (RCCs) are calculated from Medicare cost reports for inpatient care for either 2009, 2010 or 2011.  
2.  The out-of-state percentage is the an average of other RCCs.  
3.  RCCs do not include medical education costs.</t>
  </si>
  <si>
    <t>7. A DRG FAQ is posted to the EOHHS website in the Hospital Directory: http://www.eohhs.ri.gov/ProvidersPartners/GeneralInformation/ProviderDirectories/Hospitals.aspx</t>
  </si>
  <si>
    <t>A "Frequently Asked Questions" document is available and is essential in understanding the payment method.  A DRG FAQ is posted to the EOHHS website in the Hospital Directory: http://www.eohhs.ri.gov/ProvidersPartners/GeneralInformation/ProviderDirectories/Hospitals.aspx</t>
  </si>
  <si>
    <t>2. National average length of stay and casemix relative weight values apply to V34 of All Patient Refined Diagnosis Related Groups (APR-DRGs).</t>
  </si>
  <si>
    <t>LMH (Westerly)</t>
  </si>
  <si>
    <t>Prospect Charter (St. Joseph)</t>
  </si>
  <si>
    <t>Prospect Charter (Roger Williams)</t>
  </si>
  <si>
    <t>Prime (Landmark)</t>
  </si>
  <si>
    <t>181-1</t>
  </si>
  <si>
    <t>LOWER EXTREMITY ARTERIAL PROCEDURES</t>
  </si>
  <si>
    <t>181-2</t>
  </si>
  <si>
    <t>181-3</t>
  </si>
  <si>
    <t>181-4</t>
  </si>
  <si>
    <t>182-1</t>
  </si>
  <si>
    <t>OTHER PERIPHERAL VASCULAR PROCEDURES</t>
  </si>
  <si>
    <t>182-2</t>
  </si>
  <si>
    <t>182-3</t>
  </si>
  <si>
    <t>182-4</t>
  </si>
  <si>
    <t>322-1</t>
  </si>
  <si>
    <t>SHOULDER &amp; ELBOW JOINT REPLACEMENT</t>
  </si>
  <si>
    <t>322-2</t>
  </si>
  <si>
    <t>322-3</t>
  </si>
  <si>
    <t>322-4</t>
  </si>
  <si>
    <t>469-1</t>
  </si>
  <si>
    <t>ACUTE KIDNEY INJURY</t>
  </si>
  <si>
    <t>469-2</t>
  </si>
  <si>
    <t>469-3</t>
  </si>
  <si>
    <t>469-4</t>
  </si>
  <si>
    <t>470-1</t>
  </si>
  <si>
    <t>CHRONIC KIDNEY DISEASE</t>
  </si>
  <si>
    <t>470-2</t>
  </si>
  <si>
    <t>470-3</t>
  </si>
  <si>
    <t>470-4</t>
  </si>
  <si>
    <t>695-1</t>
  </si>
  <si>
    <t>CHEMOTHERAPY FOR ACUTE LEUKEMIA</t>
  </si>
  <si>
    <t>695-2</t>
  </si>
  <si>
    <t>695-3</t>
  </si>
  <si>
    <t>695-4</t>
  </si>
  <si>
    <t>696-1</t>
  </si>
  <si>
    <t>OTHER CHEMOTHERAPY</t>
  </si>
  <si>
    <t>696-2</t>
  </si>
  <si>
    <t>696-3</t>
  </si>
  <si>
    <t>696-4</t>
  </si>
  <si>
    <t>Updated 01/05/2021</t>
  </si>
  <si>
    <t>Encompass Health Rehabilitation Hospital</t>
  </si>
  <si>
    <t>July 1,2026</t>
  </si>
  <si>
    <t>Calculation of payment depends on parameters such as the DRG base price, the day outlier threshold, the cost outlier threshold, etc.  The following table shows the parameter values for the base rate change implemented July 1, 2026 and DRG Version 34 implemented October 1,2017.</t>
  </si>
  <si>
    <t>Note: This calculator is intended to be helpful to people interested in the Rhode Island Medicaid DRG-based payment method.  These parameters are effective for dates of service beginning July 1, 2026.  In case of difference between this calculator and the MMIS claims processing system (e.g., rounding), the MMIS will be taken as correct.</t>
  </si>
  <si>
    <t>July 1, 2026
Base Price</t>
  </si>
  <si>
    <t>1. Payment rates are effective July 1, 2026.</t>
  </si>
  <si>
    <t>RI Medicaid APR-DRG Table of Relative Weights and Rates Effective July 1,2026</t>
  </si>
  <si>
    <t>5. The DRG Base Price of $15,923 is the statewide base price.</t>
  </si>
  <si>
    <t>RI Draft Rate at Base Price = $15,923</t>
  </si>
  <si>
    <t>LMW Healthcare (Psychiatry)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</si>
</sst>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_(* #,##0.0000_);_(* \(#,##0.0000\);_(* &quot;-&quot;??_);_(@_)"/>
    <numFmt numFmtId="168" formatCode="0.00_);\(0.00\)"/>
    <numFmt numFmtId="169" formatCode="0.0_);[Red]\(0.0\)"/>
    <numFmt numFmtId="170" formatCode="0_);\(0\)"/>
    <numFmt numFmtId="171" formatCode="0.0%"/>
    <numFmt numFmtId="172" formatCode="0.000"/>
    <numFmt numFmtId="173" formatCode="&quot;$&quot;#,##0.0000"/>
  </numFmts>
  <fonts count="28" x14ac:knownFonts="1">
    <font>
      <sz val="10"/>
      <name val="Arial"/>
    </font>
    <font>
      <sz val="11"/>
      <color theme="1"/>
      <name val="Calibri"/>
      <family val="2"/>
      <scheme val="minor"/>
    </font>
    <font>
      <sz val="10"/>
      <name val="Arial"/>
      <family val="2"/>
    </font>
    <font>
      <b/>
      <sz val="10"/>
      <color indexed="9"/>
      <name val="Arial Narrow"/>
      <family val="2"/>
    </font>
    <font>
      <sz val="10"/>
      <color indexed="8"/>
      <name val="Arial Narrow"/>
      <family val="2"/>
    </font>
    <font>
      <sz val="10"/>
      <name val="Arial Narrow"/>
      <family val="2"/>
    </font>
    <font>
      <sz val="10"/>
      <color indexed="8"/>
      <name val="Arial"/>
      <family val="2"/>
    </font>
    <font>
      <sz val="8"/>
      <name val="Arial"/>
      <family val="2"/>
    </font>
    <font>
      <sz val="10"/>
      <name val="Arial"/>
      <family val="2"/>
    </font>
    <font>
      <sz val="8"/>
      <name val="Arial"/>
      <family val="2"/>
    </font>
    <font>
      <b/>
      <sz val="10"/>
      <color indexed="9"/>
      <name val="Arial"/>
      <family val="2"/>
    </font>
    <font>
      <sz val="10"/>
      <color indexed="9"/>
      <name val="Arial"/>
      <family val="2"/>
    </font>
    <font>
      <b/>
      <sz val="14"/>
      <color indexed="9"/>
      <name val="Arial"/>
      <family val="2"/>
    </font>
    <font>
      <sz val="10"/>
      <color indexed="8"/>
      <name val="Arial"/>
      <family val="2"/>
    </font>
    <font>
      <sz val="8"/>
      <color indexed="8"/>
      <name val="Arial"/>
      <family val="2"/>
    </font>
    <font>
      <b/>
      <sz val="10"/>
      <color indexed="8"/>
      <name val="Arial"/>
      <family val="2"/>
    </font>
    <font>
      <b/>
      <sz val="16"/>
      <color indexed="8"/>
      <name val="Arial"/>
      <family val="2"/>
    </font>
    <font>
      <sz val="16"/>
      <color indexed="8"/>
      <name val="Arial"/>
      <family val="2"/>
    </font>
    <font>
      <b/>
      <i/>
      <sz val="10"/>
      <color indexed="9"/>
      <name val="Arial"/>
      <family val="2"/>
    </font>
    <font>
      <b/>
      <sz val="10"/>
      <color indexed="8"/>
      <name val="Arial Narrow"/>
      <family val="2"/>
    </font>
    <font>
      <vertAlign val="superscript"/>
      <sz val="10"/>
      <color indexed="8"/>
      <name val="Arial Narrow"/>
      <family val="2"/>
    </font>
    <font>
      <i/>
      <sz val="10"/>
      <name val="Arial"/>
      <family val="2"/>
    </font>
    <font>
      <i/>
      <sz val="10"/>
      <name val="Arial Narrow"/>
      <family val="2"/>
    </font>
    <font>
      <sz val="10"/>
      <name val="MS Sans Serif"/>
      <family val="2"/>
    </font>
    <font>
      <sz val="10"/>
      <color theme="1"/>
      <name val="Arial Narrow"/>
      <family val="2"/>
    </font>
    <font>
      <sz val="11"/>
      <color theme="1"/>
      <name val="Calibri"/>
      <family val="2"/>
      <scheme val="minor"/>
    </font>
    <font>
      <sz val="10"/>
      <color theme="1"/>
      <name val="Arial"/>
      <family val="2"/>
    </font>
    <font>
      <sz val="9"/>
      <color theme="1"/>
      <name val="Arial Narrow"/>
      <family val="2"/>
    </font>
  </fonts>
  <fills count="8">
    <fill>
      <patternFill patternType="none"/>
    </fill>
    <fill>
      <patternFill patternType="gray125"/>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17"/>
        <bgColor indexed="64"/>
      </patternFill>
    </fill>
    <fill>
      <patternFill patternType="solid">
        <fgColor indexed="52"/>
        <bgColor indexed="64"/>
      </patternFill>
    </fill>
    <fill>
      <patternFill patternType="solid">
        <fgColor indexed="62"/>
        <bgColor indexed="0"/>
      </patternFill>
    </fill>
  </fills>
  <borders count="16">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63">
    <xf numFmtId="0" fontId="0" fillId="0" borderId="0"/>
    <xf numFmtId="43" fontId="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0" fontId="24" fillId="0" borderId="0"/>
    <xf numFmtId="0" fontId="25" fillId="0" borderId="0"/>
    <xf numFmtId="0" fontId="8" fillId="0" borderId="0"/>
    <xf numFmtId="0" fontId="8" fillId="0" borderId="0"/>
    <xf numFmtId="0" fontId="23" fillId="0" borderId="0"/>
    <xf numFmtId="0" fontId="23" fillId="0" borderId="0"/>
    <xf numFmtId="0" fontId="23" fillId="0" borderId="0"/>
    <xf numFmtId="0" fontId="8" fillId="0" borderId="0"/>
    <xf numFmtId="0" fontId="8" fillId="0" borderId="0"/>
    <xf numFmtId="0" fontId="23" fillId="0" borderId="0"/>
    <xf numFmtId="0" fontId="8" fillId="0" borderId="0"/>
    <xf numFmtId="0" fontId="8" fillId="0" borderId="0"/>
    <xf numFmtId="0" fontId="24" fillId="0" borderId="0"/>
    <xf numFmtId="0" fontId="2" fillId="0" borderId="0"/>
    <xf numFmtId="0" fontId="8" fillId="0" borderId="0"/>
    <xf numFmtId="0" fontId="5" fillId="0" borderId="0"/>
    <xf numFmtId="0" fontId="5" fillId="0" borderId="0"/>
    <xf numFmtId="0" fontId="23" fillId="0" borderId="0"/>
    <xf numFmtId="0" fontId="23" fillId="0" borderId="0"/>
    <xf numFmtId="0" fontId="24" fillId="0" borderId="0"/>
    <xf numFmtId="0" fontId="6" fillId="0" borderId="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64">
    <xf numFmtId="0" fontId="0" fillId="0" borderId="0" xfId="0"/>
    <xf numFmtId="0" fontId="8" fillId="0" borderId="0" xfId="0" applyFont="1" applyAlignment="1">
      <alignment horizontal="center" vertical="center"/>
    </xf>
    <xf numFmtId="0" fontId="8" fillId="0" borderId="0" xfId="0" applyFont="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center" vertical="center" wrapText="1"/>
    </xf>
    <xf numFmtId="0" fontId="8" fillId="2" borderId="0" xfId="0" applyFont="1" applyFill="1" applyAlignment="1">
      <alignment horizontal="center" vertical="center"/>
    </xf>
    <xf numFmtId="9" fontId="10" fillId="2" borderId="0" xfId="37" applyFont="1" applyFill="1" applyBorder="1" applyAlignment="1">
      <alignment horizontal="center" vertical="center"/>
    </xf>
    <xf numFmtId="166" fontId="8" fillId="0" borderId="0" xfId="8" applyNumberFormat="1" applyFont="1" applyBorder="1" applyAlignment="1">
      <alignment horizontal="center" vertical="center"/>
    </xf>
    <xf numFmtId="7" fontId="8" fillId="0" borderId="0" xfId="0" applyNumberFormat="1" applyFont="1" applyAlignment="1">
      <alignment horizontal="center" vertical="center"/>
    </xf>
    <xf numFmtId="166" fontId="8" fillId="0" borderId="0" xfId="0" applyNumberFormat="1" applyFont="1" applyAlignment="1">
      <alignment horizontal="center" vertical="center"/>
    </xf>
    <xf numFmtId="0" fontId="8" fillId="0" borderId="1" xfId="0" applyFont="1" applyBorder="1" applyAlignment="1">
      <alignment horizontal="left" vertical="center"/>
    </xf>
    <xf numFmtId="165" fontId="11" fillId="2" borderId="0" xfId="1" applyNumberFormat="1" applyFont="1" applyFill="1" applyBorder="1" applyAlignment="1">
      <alignment horizontal="left" vertical="center"/>
    </xf>
    <xf numFmtId="165" fontId="11" fillId="0" borderId="0" xfId="1" applyNumberFormat="1" applyFont="1" applyBorder="1" applyAlignment="1">
      <alignment horizontal="left" vertical="center"/>
    </xf>
    <xf numFmtId="0" fontId="9" fillId="0" borderId="0" xfId="0" applyFont="1" applyAlignment="1">
      <alignment horizontal="center" vertical="center" wrapText="1"/>
    </xf>
    <xf numFmtId="7" fontId="8" fillId="3" borderId="0" xfId="8" applyNumberFormat="1" applyFont="1" applyFill="1" applyBorder="1" applyAlignment="1">
      <alignment horizontal="center" vertical="center"/>
    </xf>
    <xf numFmtId="6" fontId="8" fillId="3" borderId="0" xfId="37" applyNumberFormat="1" applyFont="1" applyFill="1" applyBorder="1" applyAlignment="1">
      <alignment horizontal="center" vertical="center"/>
    </xf>
    <xf numFmtId="168" fontId="8" fillId="3" borderId="0" xfId="1" applyNumberFormat="1" applyFont="1" applyFill="1" applyBorder="1" applyAlignment="1">
      <alignment horizontal="center" vertical="center"/>
    </xf>
    <xf numFmtId="9" fontId="8" fillId="3" borderId="0" xfId="37" applyFont="1" applyFill="1" applyBorder="1" applyAlignment="1">
      <alignment horizontal="center" vertical="center"/>
    </xf>
    <xf numFmtId="169" fontId="15" fillId="0" borderId="2" xfId="0" applyNumberFormat="1" applyFont="1" applyBorder="1" applyAlignment="1">
      <alignment horizontal="left"/>
    </xf>
    <xf numFmtId="0" fontId="14" fillId="0" borderId="2" xfId="0" applyFont="1" applyBorder="1"/>
    <xf numFmtId="169" fontId="16" fillId="0" borderId="0" xfId="0" applyNumberFormat="1" applyFont="1" applyAlignment="1">
      <alignment horizontal="left" vertical="center"/>
    </xf>
    <xf numFmtId="0" fontId="17" fillId="0" borderId="0" xfId="0" applyFont="1" applyAlignment="1">
      <alignment horizontal="left" vertical="center"/>
    </xf>
    <xf numFmtId="0" fontId="11" fillId="0" borderId="0" xfId="0" applyFont="1" applyAlignment="1">
      <alignment horizontal="left" vertical="center"/>
    </xf>
    <xf numFmtId="0" fontId="8" fillId="2" borderId="0" xfId="0" applyFont="1" applyFill="1" applyAlignment="1">
      <alignment horizontal="left" vertical="center"/>
    </xf>
    <xf numFmtId="39" fontId="8" fillId="0" borderId="0" xfId="1"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165" fontId="13" fillId="0" borderId="4" xfId="1"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65" fontId="11" fillId="0" borderId="1" xfId="1" applyNumberFormat="1" applyFont="1" applyBorder="1" applyAlignment="1">
      <alignment horizontal="left" vertical="center"/>
    </xf>
    <xf numFmtId="0" fontId="10" fillId="2" borderId="2" xfId="0" applyFont="1" applyFill="1" applyBorder="1" applyAlignment="1">
      <alignment horizontal="center" vertical="center"/>
    </xf>
    <xf numFmtId="165" fontId="11" fillId="2" borderId="2" xfId="1" applyNumberFormat="1" applyFont="1" applyFill="1" applyBorder="1" applyAlignment="1">
      <alignment horizontal="left" vertical="center"/>
    </xf>
    <xf numFmtId="0" fontId="10" fillId="2" borderId="7" xfId="0" applyFont="1" applyFill="1" applyBorder="1" applyAlignment="1">
      <alignment horizontal="center" vertical="center"/>
    </xf>
    <xf numFmtId="0" fontId="8" fillId="0" borderId="8" xfId="0" applyFont="1" applyBorder="1" applyAlignment="1">
      <alignment horizontal="center" vertical="center"/>
    </xf>
    <xf numFmtId="0" fontId="8" fillId="2" borderId="8" xfId="0" applyFont="1" applyFill="1" applyBorder="1" applyAlignment="1">
      <alignment horizontal="center" vertical="center"/>
    </xf>
    <xf numFmtId="7" fontId="8" fillId="0" borderId="8" xfId="0" applyNumberFormat="1" applyFont="1" applyBorder="1" applyAlignment="1">
      <alignment horizontal="center" vertical="center"/>
    </xf>
    <xf numFmtId="0" fontId="8" fillId="0" borderId="9" xfId="0" applyFont="1" applyBorder="1" applyAlignment="1">
      <alignment horizontal="center" vertical="center"/>
    </xf>
    <xf numFmtId="170" fontId="8" fillId="3" borderId="0" xfId="1" applyNumberFormat="1" applyFont="1" applyFill="1" applyBorder="1" applyAlignment="1">
      <alignment horizontal="center" vertical="center"/>
    </xf>
    <xf numFmtId="7" fontId="8" fillId="0" borderId="0" xfId="0" applyNumberFormat="1" applyFont="1" applyAlignment="1">
      <alignment horizontal="left" vertical="center"/>
    </xf>
    <xf numFmtId="169" fontId="19" fillId="0" borderId="0" xfId="0" applyNumberFormat="1" applyFont="1" applyAlignment="1">
      <alignment horizontal="left"/>
    </xf>
    <xf numFmtId="169" fontId="4" fillId="0" borderId="0" xfId="0" applyNumberFormat="1" applyFont="1" applyAlignment="1">
      <alignment horizontal="left"/>
    </xf>
    <xf numFmtId="0" fontId="4" fillId="0" borderId="0" xfId="0" applyFont="1"/>
    <xf numFmtId="164" fontId="0" fillId="0" borderId="2" xfId="8" applyNumberFormat="1" applyFont="1" applyBorder="1"/>
    <xf numFmtId="0" fontId="5" fillId="0" borderId="2" xfId="0" applyFont="1" applyBorder="1"/>
    <xf numFmtId="0" fontId="5" fillId="0" borderId="1" xfId="0" applyFont="1" applyBorder="1"/>
    <xf numFmtId="0" fontId="8" fillId="0" borderId="6" xfId="0" applyFont="1" applyBorder="1" applyAlignment="1">
      <alignment horizontal="center" vertical="center" wrapText="1"/>
    </xf>
    <xf numFmtId="0" fontId="8" fillId="0" borderId="2" xfId="0" applyFont="1" applyBorder="1" applyAlignment="1">
      <alignment horizontal="left" vertical="center"/>
    </xf>
    <xf numFmtId="165" fontId="11" fillId="0" borderId="2" xfId="1" applyNumberFormat="1" applyFont="1" applyBorder="1" applyAlignment="1">
      <alignment horizontal="left" vertical="center"/>
    </xf>
    <xf numFmtId="0" fontId="8" fillId="0" borderId="7" xfId="0" applyFont="1" applyBorder="1" applyAlignment="1">
      <alignment horizontal="center" vertical="center"/>
    </xf>
    <xf numFmtId="15" fontId="8" fillId="0" borderId="1" xfId="0" applyNumberFormat="1" applyFont="1" applyBorder="1" applyAlignment="1">
      <alignment horizontal="left"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0" fillId="4" borderId="6" xfId="0" applyFill="1" applyBorder="1"/>
    <xf numFmtId="0" fontId="0" fillId="4" borderId="0" xfId="0" applyFill="1"/>
    <xf numFmtId="0" fontId="0" fillId="4" borderId="8" xfId="0" applyFill="1" applyBorder="1"/>
    <xf numFmtId="0" fontId="0" fillId="4" borderId="6" xfId="0" applyFill="1" applyBorder="1" applyAlignment="1">
      <alignment wrapText="1"/>
    </xf>
    <xf numFmtId="0" fontId="0" fillId="4" borderId="0" xfId="0" applyFill="1" applyAlignment="1">
      <alignment wrapText="1"/>
    </xf>
    <xf numFmtId="0" fontId="0" fillId="4" borderId="8" xfId="0" applyFill="1" applyBorder="1" applyAlignment="1">
      <alignment wrapText="1"/>
    </xf>
    <xf numFmtId="0" fontId="10" fillId="2" borderId="6" xfId="0" applyFont="1" applyFill="1" applyBorder="1" applyAlignment="1">
      <alignment horizontal="center"/>
    </xf>
    <xf numFmtId="0" fontId="10" fillId="2" borderId="0" xfId="0" applyFont="1" applyFill="1" applyAlignment="1">
      <alignment horizontal="center"/>
    </xf>
    <xf numFmtId="0" fontId="0" fillId="3" borderId="6" xfId="0" applyFill="1" applyBorder="1"/>
    <xf numFmtId="0" fontId="0" fillId="3" borderId="0" xfId="0" applyFill="1"/>
    <xf numFmtId="0" fontId="0" fillId="3" borderId="8" xfId="0" applyFill="1" applyBorder="1"/>
    <xf numFmtId="43" fontId="0" fillId="3" borderId="0" xfId="1" applyFont="1" applyFill="1" applyBorder="1"/>
    <xf numFmtId="9" fontId="0" fillId="3" borderId="0" xfId="0" applyNumberFormat="1" applyFill="1"/>
    <xf numFmtId="0" fontId="0" fillId="3" borderId="11" xfId="0" applyFill="1" applyBorder="1"/>
    <xf numFmtId="44" fontId="0" fillId="3" borderId="1" xfId="8" applyFont="1" applyFill="1" applyBorder="1"/>
    <xf numFmtId="0" fontId="0" fillId="3" borderId="1" xfId="0" applyFill="1" applyBorder="1"/>
    <xf numFmtId="0" fontId="0" fillId="3" borderId="9" xfId="0" applyFill="1" applyBorder="1"/>
    <xf numFmtId="0" fontId="5" fillId="0" borderId="0" xfId="0" applyFont="1"/>
    <xf numFmtId="0" fontId="11" fillId="5" borderId="0" xfId="0" applyFont="1" applyFill="1" applyAlignment="1">
      <alignment horizontal="center" vertical="center"/>
    </xf>
    <xf numFmtId="7" fontId="11" fillId="5" borderId="0" xfId="0" applyNumberFormat="1" applyFont="1" applyFill="1" applyAlignment="1">
      <alignment horizontal="center" vertical="center"/>
    </xf>
    <xf numFmtId="10" fontId="11" fillId="5" borderId="0" xfId="0" applyNumberFormat="1" applyFont="1" applyFill="1" applyAlignment="1">
      <alignment horizontal="center" vertical="center"/>
    </xf>
    <xf numFmtId="1" fontId="11" fillId="5" borderId="0" xfId="0" applyNumberFormat="1" applyFont="1" applyFill="1" applyAlignment="1">
      <alignment horizontal="center" vertical="center"/>
    </xf>
    <xf numFmtId="7" fontId="10" fillId="6" borderId="2" xfId="0" applyNumberFormat="1" applyFont="1" applyFill="1" applyBorder="1" applyAlignment="1">
      <alignment horizontal="center" vertical="center"/>
    </xf>
    <xf numFmtId="0" fontId="13" fillId="3" borderId="0" xfId="0" applyFont="1" applyFill="1" applyAlignment="1">
      <alignment horizontal="left" vertical="center"/>
    </xf>
    <xf numFmtId="0" fontId="13" fillId="3" borderId="8" xfId="0" applyFont="1" applyFill="1" applyBorder="1" applyAlignment="1">
      <alignment horizontal="center" vertical="center"/>
    </xf>
    <xf numFmtId="0" fontId="10" fillId="5" borderId="0" xfId="0" applyFont="1" applyFill="1" applyAlignment="1">
      <alignment horizontal="left" vertical="center"/>
    </xf>
    <xf numFmtId="164" fontId="0" fillId="3" borderId="0" xfId="8" applyNumberFormat="1" applyFont="1" applyFill="1" applyBorder="1"/>
    <xf numFmtId="44" fontId="0" fillId="3" borderId="1" xfId="8" applyFont="1" applyFill="1" applyBorder="1" applyAlignment="1">
      <alignment horizontal="left" indent="2"/>
    </xf>
    <xf numFmtId="15" fontId="21" fillId="0" borderId="11" xfId="0" quotePrefix="1" applyNumberFormat="1" applyFont="1" applyBorder="1" applyAlignment="1">
      <alignment horizontal="left" vertical="center"/>
    </xf>
    <xf numFmtId="169" fontId="16" fillId="0" borderId="6" xfId="0" applyNumberFormat="1" applyFont="1" applyBorder="1" applyAlignment="1">
      <alignment horizontal="left" vertical="center"/>
    </xf>
    <xf numFmtId="164" fontId="0" fillId="0" borderId="0" xfId="8" applyNumberFormat="1" applyFont="1" applyBorder="1"/>
    <xf numFmtId="169" fontId="15" fillId="0" borderId="10" xfId="0" applyNumberFormat="1" applyFont="1" applyBorder="1" applyAlignment="1">
      <alignment horizontal="left"/>
    </xf>
    <xf numFmtId="169" fontId="19" fillId="0" borderId="6" xfId="0" applyNumberFormat="1" applyFont="1" applyBorder="1" applyAlignment="1">
      <alignment horizontal="left"/>
    </xf>
    <xf numFmtId="164" fontId="5" fillId="0" borderId="0" xfId="8" applyNumberFormat="1" applyFont="1" applyBorder="1"/>
    <xf numFmtId="0" fontId="5" fillId="0" borderId="6" xfId="0" applyFont="1" applyBorder="1"/>
    <xf numFmtId="169" fontId="4" fillId="0" borderId="6" xfId="0" applyNumberFormat="1" applyFont="1" applyBorder="1" applyAlignment="1">
      <alignment horizontal="left"/>
    </xf>
    <xf numFmtId="169" fontId="13" fillId="0" borderId="1" xfId="0" applyNumberFormat="1" applyFont="1" applyBorder="1" applyAlignment="1">
      <alignment horizontal="left"/>
    </xf>
    <xf numFmtId="0" fontId="14" fillId="0" borderId="1" xfId="0" applyFont="1" applyBorder="1"/>
    <xf numFmtId="164" fontId="0" fillId="0" borderId="1" xfId="8" applyNumberFormat="1" applyFont="1" applyBorder="1"/>
    <xf numFmtId="9" fontId="0" fillId="3" borderId="0" xfId="0" quotePrefix="1" applyNumberFormat="1" applyFill="1" applyAlignment="1">
      <alignment horizontal="right"/>
    </xf>
    <xf numFmtId="171" fontId="0" fillId="3" borderId="0" xfId="37" applyNumberFormat="1" applyFont="1" applyFill="1" applyBorder="1"/>
    <xf numFmtId="0" fontId="0" fillId="0" borderId="0" xfId="0" applyAlignment="1">
      <alignment horizontal="center"/>
    </xf>
    <xf numFmtId="0" fontId="5" fillId="0" borderId="0" xfId="18" applyFont="1"/>
    <xf numFmtId="165" fontId="5" fillId="0" borderId="0" xfId="4" applyNumberFormat="1" applyFont="1"/>
    <xf numFmtId="10" fontId="5" fillId="0" borderId="0" xfId="40" applyNumberFormat="1" applyFont="1"/>
    <xf numFmtId="167" fontId="5" fillId="0" borderId="0" xfId="4" applyNumberFormat="1" applyFont="1"/>
    <xf numFmtId="0" fontId="3" fillId="2" borderId="0" xfId="18" applyFont="1" applyFill="1" applyAlignment="1">
      <alignment horizontal="center" wrapText="1"/>
    </xf>
    <xf numFmtId="6" fontId="3" fillId="2" borderId="0" xfId="0" applyNumberFormat="1" applyFont="1" applyFill="1" applyAlignment="1">
      <alignment horizontal="center" wrapText="1"/>
    </xf>
    <xf numFmtId="166" fontId="0" fillId="0" borderId="0" xfId="0" applyNumberFormat="1"/>
    <xf numFmtId="2" fontId="0" fillId="0" borderId="0" xfId="0" applyNumberFormat="1"/>
    <xf numFmtId="2" fontId="3" fillId="7" borderId="0" xfId="36" applyNumberFormat="1" applyFont="1" applyFill="1" applyAlignment="1">
      <alignment horizontal="center" wrapText="1"/>
    </xf>
    <xf numFmtId="1" fontId="0" fillId="0" borderId="0" xfId="0" applyNumberFormat="1"/>
    <xf numFmtId="0" fontId="3" fillId="2" borderId="0" xfId="0" applyFont="1" applyFill="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wrapText="1"/>
    </xf>
    <xf numFmtId="0" fontId="5" fillId="3" borderId="15" xfId="0" applyFont="1" applyFill="1" applyBorder="1"/>
    <xf numFmtId="9" fontId="5" fillId="3" borderId="15" xfId="61" applyFont="1" applyFill="1" applyBorder="1"/>
    <xf numFmtId="9" fontId="5" fillId="3" borderId="15" xfId="37" applyFont="1" applyFill="1" applyBorder="1"/>
    <xf numFmtId="164" fontId="5" fillId="3" borderId="15" xfId="8" applyNumberFormat="1" applyFont="1" applyFill="1" applyBorder="1"/>
    <xf numFmtId="0" fontId="0" fillId="3" borderId="15" xfId="0" applyFill="1" applyBorder="1" applyAlignment="1">
      <alignment wrapText="1"/>
    </xf>
    <xf numFmtId="0" fontId="0" fillId="3" borderId="15" xfId="0" applyFill="1" applyBorder="1"/>
    <xf numFmtId="0" fontId="5" fillId="0" borderId="0" xfId="52" applyFont="1" applyAlignment="1">
      <alignment wrapText="1"/>
    </xf>
    <xf numFmtId="0" fontId="0" fillId="0" borderId="0" xfId="0" applyAlignment="1">
      <alignment wrapText="1"/>
    </xf>
    <xf numFmtId="1" fontId="0" fillId="0" borderId="0" xfId="0" applyNumberFormat="1" applyAlignment="1">
      <alignment wrapText="1"/>
    </xf>
    <xf numFmtId="172" fontId="0" fillId="0" borderId="0" xfId="0" applyNumberFormat="1" applyAlignment="1">
      <alignment wrapText="1"/>
    </xf>
    <xf numFmtId="1" fontId="5" fillId="0" borderId="0" xfId="0" applyNumberFormat="1" applyFont="1"/>
    <xf numFmtId="173" fontId="5" fillId="0" borderId="0" xfId="0" applyNumberFormat="1" applyFont="1"/>
    <xf numFmtId="0" fontId="27" fillId="0" borderId="0" xfId="0" applyFont="1"/>
    <xf numFmtId="0" fontId="2" fillId="0" borderId="0" xfId="0" applyFont="1" applyAlignment="1">
      <alignment wrapText="1"/>
    </xf>
    <xf numFmtId="2" fontId="26" fillId="0" borderId="0" xfId="0" applyNumberFormat="1" applyFont="1" applyAlignment="1">
      <alignment wrapText="1"/>
    </xf>
    <xf numFmtId="2" fontId="2" fillId="0" borderId="0" xfId="0" applyNumberFormat="1" applyFont="1" applyAlignment="1">
      <alignment wrapText="1"/>
    </xf>
    <xf numFmtId="172" fontId="26" fillId="0" borderId="0" xfId="0" applyNumberFormat="1" applyFont="1" applyAlignment="1">
      <alignment wrapText="1"/>
    </xf>
    <xf numFmtId="173" fontId="24" fillId="0" borderId="0" xfId="0" applyNumberFormat="1" applyFont="1"/>
    <xf numFmtId="0" fontId="24" fillId="0" borderId="0" xfId="0" applyFont="1"/>
    <xf numFmtId="1" fontId="24" fillId="0" borderId="0" xfId="0" applyNumberFormat="1" applyFont="1"/>
    <xf numFmtId="0" fontId="2" fillId="0" borderId="0" xfId="0" applyFont="1"/>
    <xf numFmtId="44" fontId="0" fillId="0" borderId="0" xfId="0" applyNumberFormat="1"/>
    <xf numFmtId="0" fontId="5" fillId="0" borderId="6" xfId="0" applyFont="1" applyBorder="1" applyAlignment="1">
      <alignment horizontal="left" wrapText="1"/>
    </xf>
    <xf numFmtId="0" fontId="5" fillId="0" borderId="0" xfId="0" applyFont="1" applyAlignment="1">
      <alignment horizontal="left" wrapText="1"/>
    </xf>
    <xf numFmtId="169" fontId="4" fillId="0" borderId="6" xfId="0" applyNumberFormat="1" applyFont="1" applyBorder="1" applyAlignment="1">
      <alignment horizontal="left" wrapText="1"/>
    </xf>
    <xf numFmtId="169" fontId="4" fillId="0" borderId="0" xfId="0" applyNumberFormat="1" applyFont="1" applyAlignment="1">
      <alignment horizontal="left" wrapText="1"/>
    </xf>
    <xf numFmtId="0" fontId="0" fillId="0" borderId="0" xfId="0"/>
    <xf numFmtId="0" fontId="0" fillId="4" borderId="6" xfId="0" applyFill="1" applyBorder="1" applyAlignment="1">
      <alignment wrapText="1"/>
    </xf>
    <xf numFmtId="0" fontId="0" fillId="4" borderId="0" xfId="0" applyFill="1" applyAlignment="1">
      <alignment wrapText="1"/>
    </xf>
    <xf numFmtId="0" fontId="0" fillId="4" borderId="8" xfId="0" applyFill="1" applyBorder="1" applyAlignment="1">
      <alignment wrapText="1"/>
    </xf>
    <xf numFmtId="0" fontId="2" fillId="4" borderId="6" xfId="0" applyFont="1" applyFill="1" applyBorder="1" applyAlignment="1">
      <alignment horizontal="left" wrapText="1"/>
    </xf>
    <xf numFmtId="0" fontId="0" fillId="4" borderId="0" xfId="0" applyFill="1" applyAlignment="1">
      <alignment horizontal="left" wrapText="1"/>
    </xf>
    <xf numFmtId="0" fontId="0" fillId="4" borderId="8" xfId="0" applyFill="1" applyBorder="1" applyAlignment="1">
      <alignment horizontal="left" wrapText="1"/>
    </xf>
    <xf numFmtId="0" fontId="10" fillId="2" borderId="0" xfId="0" applyFont="1" applyFill="1" applyAlignment="1">
      <alignment horizontal="center"/>
    </xf>
    <xf numFmtId="0" fontId="10" fillId="2" borderId="8" xfId="0" applyFont="1" applyFill="1" applyBorder="1" applyAlignment="1">
      <alignment horizont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15" fontId="10" fillId="2" borderId="6" xfId="0" quotePrefix="1"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2" fillId="4" borderId="6" xfId="0" applyFont="1" applyFill="1" applyBorder="1" applyAlignment="1">
      <alignment wrapText="1"/>
    </xf>
    <xf numFmtId="0" fontId="12" fillId="2" borderId="0" xfId="0" applyFont="1" applyFill="1" applyAlignment="1">
      <alignment horizontal="center" vertical="center"/>
    </xf>
    <xf numFmtId="0" fontId="12" fillId="2" borderId="8" xfId="0" applyFont="1" applyFill="1" applyBorder="1" applyAlignment="1">
      <alignment horizontal="center" vertical="center"/>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5" fillId="3" borderId="11" xfId="0" applyFont="1" applyFill="1" applyBorder="1" applyAlignment="1">
      <alignment wrapText="1"/>
    </xf>
    <xf numFmtId="0" fontId="0" fillId="0" borderId="1" xfId="0" applyBorder="1" applyAlignment="1">
      <alignment wrapText="1"/>
    </xf>
    <xf numFmtId="0" fontId="0" fillId="0" borderId="9" xfId="0" applyBorder="1" applyAlignment="1">
      <alignment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2" fillId="3" borderId="13" xfId="0" applyFont="1" applyFill="1" applyBorder="1" applyAlignment="1">
      <alignment wrapText="1"/>
    </xf>
    <xf numFmtId="0" fontId="0" fillId="0" borderId="12" xfId="0" applyBorder="1" applyAlignment="1">
      <alignment wrapText="1"/>
    </xf>
    <xf numFmtId="0" fontId="0" fillId="0" borderId="14" xfId="0" applyBorder="1" applyAlignment="1">
      <alignment wrapText="1"/>
    </xf>
  </cellXfs>
  <cellStyles count="63">
    <cellStyle name="Comma" xfId="1" builtinId="3"/>
    <cellStyle name="Comma 2" xfId="2" xr:uid="{00000000-0005-0000-0000-000001000000}"/>
    <cellStyle name="Comma 2 2" xfId="3" xr:uid="{00000000-0005-0000-0000-000002000000}"/>
    <cellStyle name="Comma 2 2 2" xfId="4" xr:uid="{00000000-0005-0000-0000-000003000000}"/>
    <cellStyle name="Comma 2 2 2 2" xfId="46" xr:uid="{00000000-0005-0000-0000-000004000000}"/>
    <cellStyle name="Comma 2 2 3" xfId="45" xr:uid="{00000000-0005-0000-0000-000005000000}"/>
    <cellStyle name="Comma 3" xfId="5" xr:uid="{00000000-0005-0000-0000-000006000000}"/>
    <cellStyle name="Comma 3 2" xfId="6" xr:uid="{00000000-0005-0000-0000-000007000000}"/>
    <cellStyle name="Comma 4" xfId="7" xr:uid="{00000000-0005-0000-0000-000008000000}"/>
    <cellStyle name="Comma 4 2" xfId="47" xr:uid="{00000000-0005-0000-0000-000009000000}"/>
    <cellStyle name="Currency" xfId="8" builtinId="4"/>
    <cellStyle name="Currency 2" xfId="9" xr:uid="{00000000-0005-0000-0000-00000B000000}"/>
    <cellStyle name="Currency 2 2" xfId="10" xr:uid="{00000000-0005-0000-0000-00000C000000}"/>
    <cellStyle name="Currency 2 2 2" xfId="11" xr:uid="{00000000-0005-0000-0000-00000D000000}"/>
    <cellStyle name="Currency 2 2 2 2" xfId="49" xr:uid="{00000000-0005-0000-0000-00000E000000}"/>
    <cellStyle name="Currency 2 2 3" xfId="48" xr:uid="{00000000-0005-0000-0000-00000F000000}"/>
    <cellStyle name="Currency 3" xfId="12" xr:uid="{00000000-0005-0000-0000-000010000000}"/>
    <cellStyle name="Currency 4" xfId="13" xr:uid="{00000000-0005-0000-0000-000011000000}"/>
    <cellStyle name="Currency 5" xfId="14" xr:uid="{00000000-0005-0000-0000-000012000000}"/>
    <cellStyle name="Currency 6" xfId="15" xr:uid="{00000000-0005-0000-0000-000013000000}"/>
    <cellStyle name="Currency 6 2" xfId="50" xr:uid="{00000000-0005-0000-0000-000014000000}"/>
    <cellStyle name="Normal" xfId="0" builtinId="0"/>
    <cellStyle name="Normal 10" xfId="16" xr:uid="{00000000-0005-0000-0000-000016000000}"/>
    <cellStyle name="Normal 11" xfId="17" xr:uid="{00000000-0005-0000-0000-000017000000}"/>
    <cellStyle name="Normal 11 2" xfId="51" xr:uid="{00000000-0005-0000-0000-000018000000}"/>
    <cellStyle name="Normal 12" xfId="18" xr:uid="{00000000-0005-0000-0000-000019000000}"/>
    <cellStyle name="Normal 12 2" xfId="52" xr:uid="{00000000-0005-0000-0000-00001A000000}"/>
    <cellStyle name="Normal 13" xfId="19" xr:uid="{00000000-0005-0000-0000-00001B000000}"/>
    <cellStyle name="Normal 13 2" xfId="53" xr:uid="{00000000-0005-0000-0000-00001C000000}"/>
    <cellStyle name="Normal 2" xfId="20" xr:uid="{00000000-0005-0000-0000-00001D000000}"/>
    <cellStyle name="Normal 2 2" xfId="21" xr:uid="{00000000-0005-0000-0000-00001E000000}"/>
    <cellStyle name="Normal 2 2 2" xfId="22" xr:uid="{00000000-0005-0000-0000-00001F000000}"/>
    <cellStyle name="Normal 2 3" xfId="23" xr:uid="{00000000-0005-0000-0000-000020000000}"/>
    <cellStyle name="Normal 2 3 2" xfId="54" xr:uid="{00000000-0005-0000-0000-000021000000}"/>
    <cellStyle name="Normal 3" xfId="24" xr:uid="{00000000-0005-0000-0000-000022000000}"/>
    <cellStyle name="Normal 3 2" xfId="25" xr:uid="{00000000-0005-0000-0000-000023000000}"/>
    <cellStyle name="Normal 3 3" xfId="26" xr:uid="{00000000-0005-0000-0000-000024000000}"/>
    <cellStyle name="Normal 3 3 2" xfId="27" xr:uid="{00000000-0005-0000-0000-000025000000}"/>
    <cellStyle name="Normal 3 3 2 2" xfId="57" xr:uid="{00000000-0005-0000-0000-000026000000}"/>
    <cellStyle name="Normal 3 3 3" xfId="56" xr:uid="{00000000-0005-0000-0000-000027000000}"/>
    <cellStyle name="Normal 3 4" xfId="55" xr:uid="{00000000-0005-0000-0000-000028000000}"/>
    <cellStyle name="Normal 4" xfId="28" xr:uid="{00000000-0005-0000-0000-000029000000}"/>
    <cellStyle name="Normal 5" xfId="29" xr:uid="{00000000-0005-0000-0000-00002A000000}"/>
    <cellStyle name="Normal 5 2" xfId="30" xr:uid="{00000000-0005-0000-0000-00002B000000}"/>
    <cellStyle name="Normal 5 2 2" xfId="58" xr:uid="{00000000-0005-0000-0000-00002C000000}"/>
    <cellStyle name="Normal 6" xfId="31" xr:uid="{00000000-0005-0000-0000-00002D000000}"/>
    <cellStyle name="Normal 7" xfId="32" xr:uid="{00000000-0005-0000-0000-00002E000000}"/>
    <cellStyle name="Normal 8" xfId="33" xr:uid="{00000000-0005-0000-0000-00002F000000}"/>
    <cellStyle name="Normal 8 2" xfId="34" xr:uid="{00000000-0005-0000-0000-000030000000}"/>
    <cellStyle name="Normal 9" xfId="35" xr:uid="{00000000-0005-0000-0000-000031000000}"/>
    <cellStyle name="Normal_Sheet1" xfId="36" xr:uid="{00000000-0005-0000-0000-000032000000}"/>
    <cellStyle name="Percent" xfId="37" builtinId="5"/>
    <cellStyle name="Percent 2" xfId="38" xr:uid="{00000000-0005-0000-0000-000034000000}"/>
    <cellStyle name="Percent 2 2" xfId="39" xr:uid="{00000000-0005-0000-0000-000035000000}"/>
    <cellStyle name="Percent 2 2 2" xfId="40" xr:uid="{00000000-0005-0000-0000-000036000000}"/>
    <cellStyle name="Percent 2 2 2 2" xfId="61" xr:uid="{00000000-0005-0000-0000-000037000000}"/>
    <cellStyle name="Percent 2 2 3" xfId="60" xr:uid="{00000000-0005-0000-0000-000038000000}"/>
    <cellStyle name="Percent 2 3" xfId="59" xr:uid="{00000000-0005-0000-0000-000039000000}"/>
    <cellStyle name="Percent 3" xfId="41" xr:uid="{00000000-0005-0000-0000-00003A000000}"/>
    <cellStyle name="Percent 4" xfId="42" xr:uid="{00000000-0005-0000-0000-00003B000000}"/>
    <cellStyle name="Percent 5" xfId="43" xr:uid="{00000000-0005-0000-0000-00003C000000}"/>
    <cellStyle name="Percent 6" xfId="44" xr:uid="{00000000-0005-0000-0000-00003D000000}"/>
    <cellStyle name="Percent 6 2" xfId="62"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990600</xdr:colOff>
      <xdr:row>23</xdr:row>
      <xdr:rowOff>97155</xdr:rowOff>
    </xdr:from>
    <xdr:to>
      <xdr:col>2</xdr:col>
      <xdr:colOff>1066800</xdr:colOff>
      <xdr:row>24</xdr:row>
      <xdr:rowOff>125730</xdr:rowOff>
    </xdr:to>
    <xdr:sp macro="" textlink="">
      <xdr:nvSpPr>
        <xdr:cNvPr id="1110" name="Text Box 7">
          <a:extLst>
            <a:ext uri="{FF2B5EF4-FFF2-40B4-BE49-F238E27FC236}">
              <a16:creationId xmlns:a16="http://schemas.microsoft.com/office/drawing/2014/main" id="{00000000-0008-0000-0100-000056040000}"/>
            </a:ext>
          </a:extLst>
        </xdr:cNvPr>
        <xdr:cNvSpPr txBox="1">
          <a:spLocks noChangeArrowheads="1"/>
        </xdr:cNvSpPr>
      </xdr:nvSpPr>
      <xdr:spPr bwMode="auto">
        <a:xfrm>
          <a:off x="4465320" y="3891915"/>
          <a:ext cx="76200" cy="196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topLeftCell="A5" workbookViewId="0">
      <selection activeCell="B15" sqref="B15"/>
    </sheetView>
  </sheetViews>
  <sheetFormatPr defaultRowHeight="12.75" x14ac:dyDescent="0.2"/>
  <cols>
    <col min="1" max="1" width="25.7109375" customWidth="1"/>
    <col min="2" max="3" width="15.7109375" customWidth="1"/>
    <col min="4" max="5" width="35.7109375" customWidth="1"/>
    <col min="7" max="7" width="11.28515625" bestFit="1" customWidth="1"/>
  </cols>
  <sheetData>
    <row r="1" spans="1:7" ht="18" x14ac:dyDescent="0.2">
      <c r="A1" s="144" t="s">
        <v>1677</v>
      </c>
      <c r="B1" s="145"/>
      <c r="C1" s="145"/>
      <c r="D1" s="145"/>
      <c r="E1" s="146"/>
    </row>
    <row r="2" spans="1:7" x14ac:dyDescent="0.2">
      <c r="A2" s="147" t="s">
        <v>1788</v>
      </c>
      <c r="B2" s="148"/>
      <c r="C2" s="148"/>
      <c r="D2" s="148"/>
      <c r="E2" s="149"/>
    </row>
    <row r="3" spans="1:7" x14ac:dyDescent="0.2">
      <c r="A3" s="54"/>
      <c r="B3" s="55"/>
      <c r="C3" s="55"/>
      <c r="D3" s="55"/>
      <c r="E3" s="56"/>
    </row>
    <row r="4" spans="1:7" ht="69.75" customHeight="1" x14ac:dyDescent="0.2">
      <c r="A4" s="136" t="s">
        <v>1720</v>
      </c>
      <c r="B4" s="137"/>
      <c r="C4" s="137"/>
      <c r="D4" s="137"/>
      <c r="E4" s="138"/>
    </row>
    <row r="5" spans="1:7" x14ac:dyDescent="0.2">
      <c r="A5" s="54"/>
      <c r="B5" s="55"/>
      <c r="C5" s="55"/>
      <c r="D5" s="55"/>
      <c r="E5" s="56"/>
    </row>
    <row r="6" spans="1:7" ht="24.75" customHeight="1" x14ac:dyDescent="0.2">
      <c r="A6" s="150" t="s">
        <v>1789</v>
      </c>
      <c r="B6" s="137"/>
      <c r="C6" s="137"/>
      <c r="D6" s="137"/>
      <c r="E6" s="138"/>
    </row>
    <row r="7" spans="1:7" ht="12.75" customHeight="1" x14ac:dyDescent="0.2">
      <c r="A7" s="57"/>
      <c r="B7" s="58"/>
      <c r="C7" s="58"/>
      <c r="D7" s="58"/>
      <c r="E7" s="59"/>
    </row>
    <row r="8" spans="1:7" ht="62.25" customHeight="1" x14ac:dyDescent="0.2">
      <c r="A8" s="136" t="s">
        <v>1513</v>
      </c>
      <c r="B8" s="137"/>
      <c r="C8" s="137"/>
      <c r="D8" s="137"/>
      <c r="E8" s="138"/>
    </row>
    <row r="9" spans="1:7" ht="12.75" customHeight="1" x14ac:dyDescent="0.2">
      <c r="A9" s="57"/>
      <c r="B9" s="58"/>
      <c r="C9" s="58"/>
      <c r="D9" s="58"/>
      <c r="E9" s="59"/>
    </row>
    <row r="10" spans="1:7" ht="23.25" customHeight="1" x14ac:dyDescent="0.2">
      <c r="A10" s="136" t="s">
        <v>1665</v>
      </c>
      <c r="B10" s="137"/>
      <c r="C10" s="137"/>
      <c r="D10" s="137"/>
      <c r="E10" s="138"/>
    </row>
    <row r="11" spans="1:7" ht="12.75" customHeight="1" x14ac:dyDescent="0.2">
      <c r="A11" s="57"/>
      <c r="B11" s="58"/>
      <c r="C11" s="58"/>
      <c r="D11" s="58"/>
      <c r="E11" s="59"/>
    </row>
    <row r="12" spans="1:7" ht="39" customHeight="1" x14ac:dyDescent="0.2">
      <c r="A12" s="139" t="s">
        <v>1745</v>
      </c>
      <c r="B12" s="140"/>
      <c r="C12" s="140"/>
      <c r="D12" s="140"/>
      <c r="E12" s="141"/>
    </row>
    <row r="13" spans="1:7" x14ac:dyDescent="0.2">
      <c r="A13" s="54"/>
      <c r="B13" s="55"/>
      <c r="C13" s="55"/>
      <c r="D13" s="55"/>
      <c r="E13" s="56"/>
    </row>
    <row r="14" spans="1:7" x14ac:dyDescent="0.2">
      <c r="A14" s="60" t="s">
        <v>1652</v>
      </c>
      <c r="B14" s="61" t="s">
        <v>1249</v>
      </c>
      <c r="C14" s="142" t="s">
        <v>1655</v>
      </c>
      <c r="D14" s="142"/>
      <c r="E14" s="143"/>
    </row>
    <row r="15" spans="1:7" x14ac:dyDescent="0.2">
      <c r="A15" s="62" t="s">
        <v>1653</v>
      </c>
      <c r="B15" s="80">
        <v>15923</v>
      </c>
      <c r="C15" s="63" t="s">
        <v>1721</v>
      </c>
      <c r="D15" s="63"/>
      <c r="E15" s="64"/>
      <c r="G15" s="130"/>
    </row>
    <row r="16" spans="1:7" x14ac:dyDescent="0.2">
      <c r="A16" s="62" t="s">
        <v>1654</v>
      </c>
      <c r="B16" s="65">
        <v>2</v>
      </c>
      <c r="C16" s="63" t="s">
        <v>1656</v>
      </c>
      <c r="D16" s="63"/>
      <c r="E16" s="64"/>
    </row>
    <row r="17" spans="1:5" x14ac:dyDescent="0.2">
      <c r="A17" s="62" t="s">
        <v>1657</v>
      </c>
      <c r="B17" s="65">
        <v>1.25</v>
      </c>
      <c r="C17" s="63" t="s">
        <v>1373</v>
      </c>
      <c r="D17" s="63"/>
      <c r="E17" s="64"/>
    </row>
    <row r="18" spans="1:5" x14ac:dyDescent="0.2">
      <c r="A18" s="62" t="s">
        <v>1657</v>
      </c>
      <c r="B18" s="65">
        <v>1.1499999999999999</v>
      </c>
      <c r="C18" s="63" t="s">
        <v>1108</v>
      </c>
      <c r="D18" s="63"/>
      <c r="E18" s="64"/>
    </row>
    <row r="19" spans="1:5" x14ac:dyDescent="0.2">
      <c r="A19" s="62" t="s">
        <v>1658</v>
      </c>
      <c r="B19" s="94">
        <v>8.4000000000000005E-2</v>
      </c>
      <c r="C19" s="63" t="s">
        <v>1515</v>
      </c>
      <c r="D19" s="63"/>
      <c r="E19" s="64"/>
    </row>
    <row r="20" spans="1:5" x14ac:dyDescent="0.2">
      <c r="A20" s="62" t="s">
        <v>1659</v>
      </c>
      <c r="B20" s="80">
        <v>27000</v>
      </c>
      <c r="C20" s="63" t="s">
        <v>1248</v>
      </c>
      <c r="D20" s="63"/>
      <c r="E20" s="64"/>
    </row>
    <row r="21" spans="1:5" x14ac:dyDescent="0.2">
      <c r="A21" s="62" t="s">
        <v>1660</v>
      </c>
      <c r="B21" s="66">
        <v>0.6</v>
      </c>
      <c r="C21" s="63" t="s">
        <v>1661</v>
      </c>
      <c r="D21" s="63"/>
      <c r="E21" s="64"/>
    </row>
    <row r="22" spans="1:5" x14ac:dyDescent="0.2">
      <c r="A22" s="62" t="s">
        <v>1662</v>
      </c>
      <c r="B22" s="94">
        <v>7.5999999999999998E-2</v>
      </c>
      <c r="C22" s="66" t="s">
        <v>1516</v>
      </c>
      <c r="D22" s="63"/>
      <c r="E22" s="64"/>
    </row>
    <row r="23" spans="1:5" x14ac:dyDescent="0.2">
      <c r="A23" s="62" t="s">
        <v>1663</v>
      </c>
      <c r="B23" s="93" t="s">
        <v>1514</v>
      </c>
      <c r="C23" s="66" t="s">
        <v>1247</v>
      </c>
      <c r="D23" s="63"/>
      <c r="E23" s="64"/>
    </row>
    <row r="24" spans="1:5" ht="13.5" thickBot="1" x14ac:dyDescent="0.25">
      <c r="A24" s="67" t="s">
        <v>1664</v>
      </c>
      <c r="B24" s="81">
        <v>850</v>
      </c>
      <c r="C24" s="68"/>
      <c r="D24" s="69"/>
      <c r="E24" s="70"/>
    </row>
    <row r="35" spans="5:5" x14ac:dyDescent="0.2">
      <c r="E35" s="129"/>
    </row>
  </sheetData>
  <mergeCells count="8">
    <mergeCell ref="A8:E8"/>
    <mergeCell ref="A10:E10"/>
    <mergeCell ref="A12:E12"/>
    <mergeCell ref="C14:E14"/>
    <mergeCell ref="A1:E1"/>
    <mergeCell ref="A2:E2"/>
    <mergeCell ref="A4:E4"/>
    <mergeCell ref="A6:E6"/>
  </mergeCells>
  <phoneticPr fontId="7" type="noConversion"/>
  <pageMargins left="0.75" right="0.75" top="1" bottom="1" header="0.5" footer="0.5"/>
  <pageSetup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workbookViewId="0">
      <selection activeCell="C17" sqref="C17"/>
    </sheetView>
  </sheetViews>
  <sheetFormatPr defaultRowHeight="12.75" x14ac:dyDescent="0.2"/>
  <cols>
    <col min="1" max="1" width="4" customWidth="1"/>
    <col min="2" max="2" width="46.7109375" customWidth="1"/>
    <col min="3" max="3" width="18.140625" customWidth="1"/>
    <col min="4" max="4" width="2" customWidth="1"/>
    <col min="5" max="5" width="57.140625" customWidth="1"/>
    <col min="6" max="6" width="6.85546875" customWidth="1"/>
    <col min="10" max="10" width="13.42578125" customWidth="1"/>
  </cols>
  <sheetData>
    <row r="1" spans="1:10" x14ac:dyDescent="0.2">
      <c r="A1" s="26">
        <v>1</v>
      </c>
      <c r="B1" s="27" t="s">
        <v>260</v>
      </c>
      <c r="C1" s="27" t="s">
        <v>261</v>
      </c>
      <c r="D1" s="28" t="s">
        <v>262</v>
      </c>
      <c r="E1" s="27" t="s">
        <v>263</v>
      </c>
      <c r="F1" s="29"/>
    </row>
    <row r="2" spans="1:10" ht="18" x14ac:dyDescent="0.2">
      <c r="A2" s="30">
        <v>2</v>
      </c>
      <c r="B2" s="151" t="s">
        <v>1677</v>
      </c>
      <c r="C2" s="151"/>
      <c r="D2" s="151"/>
      <c r="E2" s="151"/>
      <c r="F2" s="152"/>
    </row>
    <row r="3" spans="1:10" ht="43.9" customHeight="1" x14ac:dyDescent="0.2">
      <c r="A3" s="47">
        <v>3</v>
      </c>
      <c r="B3" s="153" t="s">
        <v>1790</v>
      </c>
      <c r="C3" s="153"/>
      <c r="D3" s="153"/>
      <c r="E3" s="153"/>
      <c r="F3" s="154"/>
    </row>
    <row r="4" spans="1:10" x14ac:dyDescent="0.2">
      <c r="A4" s="30">
        <v>4</v>
      </c>
      <c r="B4" s="79" t="s">
        <v>1666</v>
      </c>
      <c r="C4" s="75"/>
      <c r="D4" s="77" t="s">
        <v>264</v>
      </c>
      <c r="E4" s="77"/>
      <c r="F4" s="78"/>
    </row>
    <row r="5" spans="1:10" x14ac:dyDescent="0.2">
      <c r="A5" s="30">
        <v>5</v>
      </c>
      <c r="B5" s="32" t="s">
        <v>600</v>
      </c>
      <c r="C5" s="32" t="s">
        <v>601</v>
      </c>
      <c r="D5" s="33"/>
      <c r="E5" s="32" t="s">
        <v>602</v>
      </c>
      <c r="F5" s="34" t="s">
        <v>603</v>
      </c>
    </row>
    <row r="6" spans="1:10" ht="25.5" hidden="1" customHeight="1" x14ac:dyDescent="0.2">
      <c r="A6" s="30">
        <v>6</v>
      </c>
      <c r="B6" s="2" t="s">
        <v>286</v>
      </c>
      <c r="C6" s="5"/>
      <c r="D6" s="13"/>
      <c r="E6" s="2"/>
      <c r="F6" s="35"/>
    </row>
    <row r="7" spans="1:10" ht="26.25" hidden="1" customHeight="1" x14ac:dyDescent="0.2">
      <c r="A7" s="30">
        <v>7</v>
      </c>
      <c r="B7" s="2" t="s">
        <v>287</v>
      </c>
      <c r="C7" s="5"/>
      <c r="D7" s="13"/>
      <c r="E7" s="2"/>
      <c r="F7" s="35"/>
    </row>
    <row r="8" spans="1:10" ht="26.25" hidden="1" customHeight="1" x14ac:dyDescent="0.2">
      <c r="A8" s="30">
        <v>8</v>
      </c>
      <c r="B8" s="2" t="s">
        <v>288</v>
      </c>
      <c r="C8" s="5"/>
      <c r="D8" s="13"/>
      <c r="E8" s="2"/>
      <c r="F8" s="35"/>
    </row>
    <row r="9" spans="1:10" x14ac:dyDescent="0.2">
      <c r="A9" s="30">
        <v>9</v>
      </c>
      <c r="B9" s="3" t="s">
        <v>296</v>
      </c>
      <c r="C9" s="6"/>
      <c r="D9" s="12"/>
      <c r="E9" s="24"/>
      <c r="F9" s="36"/>
      <c r="I9" t="s">
        <v>1731</v>
      </c>
    </row>
    <row r="10" spans="1:10" x14ac:dyDescent="0.2">
      <c r="A10" s="30">
        <v>10</v>
      </c>
      <c r="B10" s="2" t="s">
        <v>587</v>
      </c>
      <c r="C10" s="72" t="s">
        <v>868</v>
      </c>
      <c r="D10" s="13"/>
      <c r="E10" s="2" t="s">
        <v>266</v>
      </c>
      <c r="F10" s="35" t="s">
        <v>319</v>
      </c>
      <c r="I10" s="95" t="s">
        <v>868</v>
      </c>
      <c r="J10" s="95" t="s">
        <v>259</v>
      </c>
    </row>
    <row r="11" spans="1:10" x14ac:dyDescent="0.2">
      <c r="A11" s="30">
        <v>11</v>
      </c>
      <c r="B11" s="2" t="s">
        <v>347</v>
      </c>
      <c r="C11" s="73">
        <v>0</v>
      </c>
      <c r="D11" s="13"/>
      <c r="E11" s="2" t="s">
        <v>267</v>
      </c>
      <c r="F11" s="35" t="s">
        <v>328</v>
      </c>
    </row>
    <row r="12" spans="1:10" x14ac:dyDescent="0.2">
      <c r="A12" s="30">
        <v>12</v>
      </c>
      <c r="B12" s="2" t="s">
        <v>588</v>
      </c>
      <c r="C12" s="74">
        <v>0</v>
      </c>
      <c r="D12" s="13"/>
      <c r="E12" s="2" t="s">
        <v>1109</v>
      </c>
      <c r="F12" s="35" t="s">
        <v>328</v>
      </c>
    </row>
    <row r="13" spans="1:10" x14ac:dyDescent="0.2">
      <c r="A13" s="30">
        <v>13</v>
      </c>
      <c r="B13" s="2" t="s">
        <v>274</v>
      </c>
      <c r="C13" s="72">
        <v>0</v>
      </c>
      <c r="D13" s="13"/>
      <c r="E13" s="2" t="s">
        <v>268</v>
      </c>
      <c r="F13" s="35" t="s">
        <v>319</v>
      </c>
    </row>
    <row r="14" spans="1:10" x14ac:dyDescent="0.2">
      <c r="A14" s="30">
        <v>14</v>
      </c>
      <c r="B14" s="2" t="s">
        <v>275</v>
      </c>
      <c r="C14" s="75">
        <v>0</v>
      </c>
      <c r="D14" s="13"/>
      <c r="E14" s="2" t="s">
        <v>269</v>
      </c>
      <c r="F14" s="35" t="s">
        <v>320</v>
      </c>
    </row>
    <row r="15" spans="1:10" x14ac:dyDescent="0.2">
      <c r="A15" s="30">
        <v>15</v>
      </c>
      <c r="B15" s="2" t="s">
        <v>276</v>
      </c>
      <c r="C15" s="72" t="s">
        <v>259</v>
      </c>
      <c r="D15" s="23">
        <f>+IF($C15="y",1,0)</f>
        <v>0</v>
      </c>
      <c r="E15" s="2" t="s">
        <v>270</v>
      </c>
      <c r="F15" s="35" t="s">
        <v>324</v>
      </c>
    </row>
    <row r="16" spans="1:10" x14ac:dyDescent="0.2">
      <c r="A16" s="30">
        <v>16</v>
      </c>
      <c r="B16" s="3" t="s">
        <v>297</v>
      </c>
      <c r="C16" s="7"/>
      <c r="D16" s="12"/>
      <c r="E16" s="24"/>
      <c r="F16" s="36"/>
    </row>
    <row r="17" spans="1:6" x14ac:dyDescent="0.2">
      <c r="A17" s="30">
        <v>17</v>
      </c>
      <c r="B17" s="2" t="s">
        <v>348</v>
      </c>
      <c r="C17" s="15">
        <v>15923</v>
      </c>
      <c r="D17" s="13"/>
      <c r="E17" s="2" t="s">
        <v>1730</v>
      </c>
      <c r="F17" s="35" t="s">
        <v>323</v>
      </c>
    </row>
    <row r="18" spans="1:6" x14ac:dyDescent="0.2">
      <c r="A18" s="30">
        <v>18</v>
      </c>
      <c r="B18" s="2" t="s">
        <v>349</v>
      </c>
      <c r="C18" s="17">
        <v>2</v>
      </c>
      <c r="D18" s="13"/>
      <c r="E18" s="2" t="s">
        <v>350</v>
      </c>
      <c r="F18" s="35" t="s">
        <v>324</v>
      </c>
    </row>
    <row r="19" spans="1:6" x14ac:dyDescent="0.2">
      <c r="A19" s="30">
        <v>19</v>
      </c>
      <c r="B19" s="2" t="s">
        <v>351</v>
      </c>
      <c r="C19" s="15">
        <v>27000</v>
      </c>
      <c r="D19" s="13"/>
      <c r="E19" s="2" t="s">
        <v>607</v>
      </c>
      <c r="F19" s="35" t="s">
        <v>324</v>
      </c>
    </row>
    <row r="20" spans="1:6" x14ac:dyDescent="0.2">
      <c r="A20" s="30">
        <v>20</v>
      </c>
      <c r="B20" s="2" t="s">
        <v>129</v>
      </c>
      <c r="C20" s="18">
        <v>0.6</v>
      </c>
      <c r="D20" s="13"/>
      <c r="E20" s="2" t="s">
        <v>1250</v>
      </c>
      <c r="F20" s="35" t="s">
        <v>324</v>
      </c>
    </row>
    <row r="21" spans="1:6" x14ac:dyDescent="0.2">
      <c r="A21" s="30">
        <v>21</v>
      </c>
      <c r="B21" s="2" t="s">
        <v>352</v>
      </c>
      <c r="C21" s="39">
        <v>20</v>
      </c>
      <c r="D21" s="13"/>
      <c r="E21" s="2" t="s">
        <v>608</v>
      </c>
      <c r="F21" s="35" t="s">
        <v>325</v>
      </c>
    </row>
    <row r="22" spans="1:6" x14ac:dyDescent="0.2">
      <c r="A22" s="30">
        <v>22</v>
      </c>
      <c r="B22" s="2" t="s">
        <v>353</v>
      </c>
      <c r="C22" s="16">
        <v>850</v>
      </c>
      <c r="D22" s="13"/>
      <c r="E22" s="2" t="s">
        <v>609</v>
      </c>
      <c r="F22" s="35" t="s">
        <v>325</v>
      </c>
    </row>
    <row r="23" spans="1:6" x14ac:dyDescent="0.2">
      <c r="A23" s="30">
        <v>23</v>
      </c>
      <c r="B23" s="3" t="s">
        <v>289</v>
      </c>
      <c r="C23" s="4"/>
      <c r="D23" s="12"/>
      <c r="E23" s="24"/>
      <c r="F23" s="36"/>
    </row>
    <row r="24" spans="1:6" x14ac:dyDescent="0.2">
      <c r="A24" s="30">
        <v>24</v>
      </c>
      <c r="B24" s="2" t="s">
        <v>354</v>
      </c>
      <c r="C24" s="72">
        <v>0</v>
      </c>
      <c r="D24" s="13"/>
      <c r="E24" s="2" t="s">
        <v>271</v>
      </c>
      <c r="F24" s="35" t="s">
        <v>321</v>
      </c>
    </row>
    <row r="25" spans="1:6" ht="56.25" customHeight="1" x14ac:dyDescent="0.2">
      <c r="A25" s="30">
        <v>25</v>
      </c>
      <c r="B25" s="2" t="s">
        <v>355</v>
      </c>
      <c r="C25" s="14" t="e">
        <f>+VLOOKUP(C$24,'Weights &amp; Thresholds v29'!$A$16:$G$1289,2,FALSE)</f>
        <v>#N/A</v>
      </c>
      <c r="D25" s="13"/>
      <c r="E25" s="2" t="s">
        <v>272</v>
      </c>
      <c r="F25" s="35" t="s">
        <v>321</v>
      </c>
    </row>
    <row r="26" spans="1:6" x14ac:dyDescent="0.2">
      <c r="A26" s="30">
        <v>26</v>
      </c>
      <c r="B26" s="3" t="s">
        <v>291</v>
      </c>
      <c r="C26" s="4"/>
      <c r="D26" s="12"/>
      <c r="E26" s="24"/>
      <c r="F26" s="36"/>
    </row>
    <row r="27" spans="1:6" x14ac:dyDescent="0.2">
      <c r="A27" s="30">
        <v>27</v>
      </c>
      <c r="B27" s="2" t="s">
        <v>265</v>
      </c>
      <c r="C27" s="72" t="s">
        <v>259</v>
      </c>
      <c r="D27" s="13">
        <f>+IF(C27="Y",1,0)</f>
        <v>0</v>
      </c>
      <c r="E27" s="2"/>
      <c r="F27" s="35" t="s">
        <v>326</v>
      </c>
    </row>
    <row r="28" spans="1:6" x14ac:dyDescent="0.2">
      <c r="A28" s="30">
        <v>28</v>
      </c>
      <c r="B28" s="2" t="s">
        <v>1562</v>
      </c>
      <c r="C28" s="1" t="str">
        <f>+IF(C13&gt;29,"Y","N")</f>
        <v>N</v>
      </c>
      <c r="D28" s="13">
        <f>+IF(C28="Y",1,0)</f>
        <v>0</v>
      </c>
      <c r="E28" s="2" t="s">
        <v>280</v>
      </c>
      <c r="F28" s="35" t="s">
        <v>326</v>
      </c>
    </row>
    <row r="29" spans="1:6" x14ac:dyDescent="0.2">
      <c r="A29" s="30">
        <v>29</v>
      </c>
      <c r="B29" s="2" t="s">
        <v>277</v>
      </c>
      <c r="C29" s="8">
        <f>+IF(SUM(D27:D28)=2,C14*C22,0)</f>
        <v>0</v>
      </c>
      <c r="D29" s="13"/>
      <c r="E29" s="2" t="s">
        <v>1651</v>
      </c>
      <c r="F29" s="35" t="s">
        <v>326</v>
      </c>
    </row>
    <row r="30" spans="1:6" x14ac:dyDescent="0.2">
      <c r="A30" s="30">
        <v>30</v>
      </c>
      <c r="B30" s="3" t="s">
        <v>589</v>
      </c>
      <c r="C30" s="4"/>
      <c r="D30" s="12"/>
      <c r="E30" s="24"/>
      <c r="F30" s="36"/>
    </row>
    <row r="31" spans="1:6" x14ac:dyDescent="0.2">
      <c r="A31" s="30">
        <v>31</v>
      </c>
      <c r="B31" s="2" t="s">
        <v>1110</v>
      </c>
      <c r="C31" s="25" t="e">
        <f>+IF(C29&gt;0,0,VLOOKUP(C24,'Weights &amp; Thresholds v29'!$A$16:$G$1289,7,FALSE))</f>
        <v>#N/A</v>
      </c>
      <c r="D31" s="13"/>
      <c r="E31" s="2" t="s">
        <v>272</v>
      </c>
      <c r="F31" s="35" t="s">
        <v>322</v>
      </c>
    </row>
    <row r="32" spans="1:6" x14ac:dyDescent="0.2">
      <c r="A32" s="30">
        <v>32</v>
      </c>
      <c r="B32" s="2" t="s">
        <v>590</v>
      </c>
      <c r="C32" s="8" t="e">
        <f>+ROUND(C17*C31,2)</f>
        <v>#N/A</v>
      </c>
      <c r="D32" s="13"/>
      <c r="E32" s="2" t="s">
        <v>1667</v>
      </c>
      <c r="F32" s="35" t="s">
        <v>327</v>
      </c>
    </row>
    <row r="33" spans="1:6" x14ac:dyDescent="0.2">
      <c r="A33" s="30">
        <v>33</v>
      </c>
      <c r="B33" s="2" t="s">
        <v>1646</v>
      </c>
      <c r="C33" s="1" t="e">
        <f>+VLOOKUP(C24,'Weights &amp; Thresholds v29'!$A$16:$G$1289,3,FALSE)</f>
        <v>#N/A</v>
      </c>
      <c r="D33" s="23" t="e">
        <f>+IF($C33="MH",1,0)</f>
        <v>#N/A</v>
      </c>
      <c r="E33" s="2" t="s">
        <v>272</v>
      </c>
      <c r="F33" s="35" t="s">
        <v>332</v>
      </c>
    </row>
    <row r="34" spans="1:6" x14ac:dyDescent="0.2">
      <c r="A34" s="30">
        <v>34</v>
      </c>
      <c r="B34" s="2" t="s">
        <v>279</v>
      </c>
      <c r="C34" s="25" t="e">
        <f>IF(D15+D33=2,C18,1)</f>
        <v>#N/A</v>
      </c>
      <c r="D34" s="13"/>
      <c r="E34" s="2" t="s">
        <v>1251</v>
      </c>
      <c r="F34" s="35" t="s">
        <v>324</v>
      </c>
    </row>
    <row r="35" spans="1:6" x14ac:dyDescent="0.2">
      <c r="A35" s="30">
        <v>35</v>
      </c>
      <c r="B35" s="2" t="s">
        <v>590</v>
      </c>
      <c r="C35" s="10" t="e">
        <f>+ROUND(C32*C34,2)</f>
        <v>#N/A</v>
      </c>
      <c r="D35" s="13"/>
      <c r="E35" s="2" t="s">
        <v>1668</v>
      </c>
      <c r="F35" s="35" t="s">
        <v>327</v>
      </c>
    </row>
    <row r="36" spans="1:6" x14ac:dyDescent="0.2">
      <c r="A36" s="30">
        <v>36</v>
      </c>
      <c r="B36" s="3" t="s">
        <v>292</v>
      </c>
      <c r="C36" s="4"/>
      <c r="D36" s="12"/>
      <c r="E36" s="24"/>
      <c r="F36" s="36"/>
    </row>
    <row r="37" spans="1:6" x14ac:dyDescent="0.2">
      <c r="A37" s="30">
        <v>37</v>
      </c>
      <c r="B37" s="2" t="s">
        <v>356</v>
      </c>
      <c r="C37" s="1" t="e">
        <f>+VLOOKUP(C24,'Weights &amp; Thresholds v29'!A16:D1289,4,FALSE)</f>
        <v>#N/A</v>
      </c>
      <c r="D37" s="13"/>
      <c r="E37" s="2" t="s">
        <v>272</v>
      </c>
      <c r="F37" s="35" t="s">
        <v>319</v>
      </c>
    </row>
    <row r="38" spans="1:6" x14ac:dyDescent="0.2">
      <c r="A38" s="30">
        <v>38</v>
      </c>
      <c r="B38" s="2" t="s">
        <v>278</v>
      </c>
      <c r="C38" s="9" t="e">
        <f>IF(C10="Y",ROUND((C35/C37)*(C13+1),2),"N/A")</f>
        <v>#N/A</v>
      </c>
      <c r="D38" s="13"/>
      <c r="E38" s="2" t="s">
        <v>1669</v>
      </c>
      <c r="F38" s="35" t="s">
        <v>319</v>
      </c>
    </row>
    <row r="39" spans="1:6" x14ac:dyDescent="0.2">
      <c r="A39" s="30">
        <v>39</v>
      </c>
      <c r="B39" s="2" t="s">
        <v>592</v>
      </c>
      <c r="C39" s="9" t="e">
        <f>IF(C38="N/A","N/A",IF(C38&lt;C35,"Y","N"))</f>
        <v>#N/A</v>
      </c>
      <c r="D39" s="13"/>
      <c r="E39" s="2" t="s">
        <v>1670</v>
      </c>
      <c r="F39" s="35" t="s">
        <v>319</v>
      </c>
    </row>
    <row r="40" spans="1:6" x14ac:dyDescent="0.2">
      <c r="A40" s="30">
        <v>40</v>
      </c>
      <c r="B40" s="2" t="s">
        <v>593</v>
      </c>
      <c r="C40" s="9" t="e">
        <f>IF(C39="Y",C38,C35)</f>
        <v>#N/A</v>
      </c>
      <c r="D40" s="13"/>
      <c r="E40" s="2" t="s">
        <v>1671</v>
      </c>
      <c r="F40" s="35" t="s">
        <v>319</v>
      </c>
    </row>
    <row r="41" spans="1:6" x14ac:dyDescent="0.2">
      <c r="A41" s="30">
        <v>41</v>
      </c>
      <c r="B41" s="3" t="s">
        <v>604</v>
      </c>
      <c r="C41" s="4"/>
      <c r="D41" s="12"/>
      <c r="E41" s="24"/>
      <c r="F41" s="36"/>
    </row>
    <row r="42" spans="1:6" x14ac:dyDescent="0.2">
      <c r="A42" s="30">
        <v>42</v>
      </c>
      <c r="B42" s="2" t="s">
        <v>281</v>
      </c>
      <c r="C42" s="9" t="e">
        <f>IF(C29&gt;0,"N/A",IF(C33="MH","N/A",C11*C12))</f>
        <v>#N/A</v>
      </c>
      <c r="D42" s="13"/>
      <c r="E42" s="2" t="s">
        <v>610</v>
      </c>
      <c r="F42" s="35" t="s">
        <v>328</v>
      </c>
    </row>
    <row r="43" spans="1:6" x14ac:dyDescent="0.2">
      <c r="A43" s="30">
        <v>43</v>
      </c>
      <c r="B43" s="2" t="s">
        <v>598</v>
      </c>
      <c r="C43" s="10" t="e">
        <f>IF(C42="N/A","N/A",C40-C42)</f>
        <v>#N/A</v>
      </c>
      <c r="D43" s="13"/>
      <c r="E43" s="2" t="s">
        <v>1672</v>
      </c>
      <c r="F43" s="35" t="s">
        <v>328</v>
      </c>
    </row>
    <row r="44" spans="1:6" x14ac:dyDescent="0.2">
      <c r="A44" s="30">
        <v>44</v>
      </c>
      <c r="B44" s="2" t="s">
        <v>591</v>
      </c>
      <c r="C44" s="9" t="e">
        <f>+IF(C43="N/A","N/A",IF(C43&lt;-C19,"Y","N"))</f>
        <v>#N/A</v>
      </c>
      <c r="D44" s="13"/>
      <c r="E44" s="2" t="s">
        <v>1252</v>
      </c>
      <c r="F44" s="35" t="s">
        <v>328</v>
      </c>
    </row>
    <row r="45" spans="1:6" x14ac:dyDescent="0.2">
      <c r="A45" s="30">
        <v>45</v>
      </c>
      <c r="B45" s="2" t="s">
        <v>594</v>
      </c>
      <c r="C45" s="9" t="e">
        <f>IF(C43="N/A",0,IF(C44="Y",ROUND(-C43*C20,2),0))</f>
        <v>#N/A</v>
      </c>
      <c r="D45" s="13"/>
      <c r="E45" s="2" t="s">
        <v>1673</v>
      </c>
      <c r="F45" s="35" t="s">
        <v>328</v>
      </c>
    </row>
    <row r="46" spans="1:6" x14ac:dyDescent="0.2">
      <c r="A46" s="30">
        <v>46</v>
      </c>
      <c r="B46" s="3" t="s">
        <v>605</v>
      </c>
      <c r="C46" s="4"/>
      <c r="D46" s="12"/>
      <c r="E46" s="24"/>
      <c r="F46" s="36"/>
    </row>
    <row r="47" spans="1:6" x14ac:dyDescent="0.2">
      <c r="A47" s="30">
        <v>47</v>
      </c>
      <c r="B47" s="2" t="s">
        <v>1111</v>
      </c>
      <c r="C47" s="9" t="e">
        <f>+IF(C33="MH",IF(C14&gt;C21,"Y","N"),"N/A")</f>
        <v>#N/A</v>
      </c>
      <c r="D47" s="13"/>
      <c r="E47" s="2" t="s">
        <v>1674</v>
      </c>
      <c r="F47" s="35" t="s">
        <v>329</v>
      </c>
    </row>
    <row r="48" spans="1:6" x14ac:dyDescent="0.2">
      <c r="A48" s="30">
        <v>48</v>
      </c>
      <c r="B48" s="2" t="s">
        <v>606</v>
      </c>
      <c r="C48" s="9" t="e">
        <f>IF(C29&gt;0,0,IF(C47="Y",(C14-C21)*C22,0))</f>
        <v>#N/A</v>
      </c>
      <c r="D48" s="13"/>
      <c r="E48" s="2" t="s">
        <v>1675</v>
      </c>
      <c r="F48" s="35" t="s">
        <v>329</v>
      </c>
    </row>
    <row r="49" spans="1:6" x14ac:dyDescent="0.2">
      <c r="A49" s="30">
        <v>49</v>
      </c>
      <c r="B49" s="3" t="s">
        <v>611</v>
      </c>
      <c r="C49" s="4"/>
      <c r="D49" s="12"/>
      <c r="E49" s="24"/>
      <c r="F49" s="36"/>
    </row>
    <row r="50" spans="1:6" x14ac:dyDescent="0.2">
      <c r="A50" s="30">
        <v>50</v>
      </c>
      <c r="B50" s="2" t="s">
        <v>595</v>
      </c>
      <c r="C50" s="9" t="e">
        <f>+C40+C45+C48</f>
        <v>#N/A</v>
      </c>
      <c r="D50" s="13"/>
      <c r="E50" s="2" t="s">
        <v>1676</v>
      </c>
      <c r="F50" s="35" t="s">
        <v>327</v>
      </c>
    </row>
    <row r="51" spans="1:6" x14ac:dyDescent="0.2">
      <c r="A51" s="30">
        <v>51</v>
      </c>
      <c r="B51" s="3" t="s">
        <v>1735</v>
      </c>
      <c r="C51" s="4"/>
      <c r="D51" s="12"/>
      <c r="E51" s="24"/>
      <c r="F51" s="36"/>
    </row>
    <row r="52" spans="1:6" x14ac:dyDescent="0.2">
      <c r="A52" s="30">
        <v>52</v>
      </c>
      <c r="B52" s="2" t="s">
        <v>1736</v>
      </c>
      <c r="C52" s="9" t="e">
        <f>IF(C50&gt;C11,C11,C50)</f>
        <v>#N/A</v>
      </c>
      <c r="D52" s="13"/>
      <c r="E52" s="2" t="s">
        <v>1737</v>
      </c>
      <c r="F52" s="35"/>
    </row>
    <row r="53" spans="1:6" x14ac:dyDescent="0.2">
      <c r="A53" s="30">
        <v>53</v>
      </c>
      <c r="B53" s="3" t="s">
        <v>293</v>
      </c>
      <c r="C53" s="4"/>
      <c r="D53" s="12"/>
      <c r="E53" s="24"/>
      <c r="F53" s="36"/>
    </row>
    <row r="54" spans="1:6" x14ac:dyDescent="0.2">
      <c r="A54" s="30">
        <v>54</v>
      </c>
      <c r="B54" s="2" t="s">
        <v>358</v>
      </c>
      <c r="C54" s="72" t="s">
        <v>259</v>
      </c>
      <c r="D54" s="13"/>
      <c r="E54" s="2" t="s">
        <v>359</v>
      </c>
      <c r="F54" s="35" t="s">
        <v>320</v>
      </c>
    </row>
    <row r="55" spans="1:6" x14ac:dyDescent="0.2">
      <c r="A55" s="30">
        <v>55</v>
      </c>
      <c r="B55" s="2" t="s">
        <v>282</v>
      </c>
      <c r="C55" s="9" t="str">
        <f>IF(C14&gt;0,IF(C54="Y",ROUND((C50/C37)*C14,2),"N/A"),"N/A")</f>
        <v>N/A</v>
      </c>
      <c r="D55" s="13"/>
      <c r="E55" s="2" t="s">
        <v>1738</v>
      </c>
      <c r="F55" s="35" t="s">
        <v>320</v>
      </c>
    </row>
    <row r="56" spans="1:6" x14ac:dyDescent="0.2">
      <c r="A56" s="30">
        <v>56</v>
      </c>
      <c r="B56" s="2" t="s">
        <v>283</v>
      </c>
      <c r="C56" s="1" t="str">
        <f>+IF(C55="N/A","N/A",IF(C55&lt;C50,"Y","N"))</f>
        <v>N/A</v>
      </c>
      <c r="D56" s="13"/>
      <c r="E56" s="2" t="s">
        <v>1739</v>
      </c>
      <c r="F56" s="35" t="s">
        <v>320</v>
      </c>
    </row>
    <row r="57" spans="1:6" x14ac:dyDescent="0.2">
      <c r="A57" s="30">
        <v>57</v>
      </c>
      <c r="B57" s="2" t="s">
        <v>595</v>
      </c>
      <c r="C57" s="10" t="e">
        <f>IF(C56="Y",C55,C52)</f>
        <v>#N/A</v>
      </c>
      <c r="D57" s="13"/>
      <c r="E57" s="2" t="s">
        <v>1740</v>
      </c>
      <c r="F57" s="35" t="s">
        <v>320</v>
      </c>
    </row>
    <row r="58" spans="1:6" x14ac:dyDescent="0.2">
      <c r="A58" s="30">
        <v>58</v>
      </c>
      <c r="B58" s="3" t="s">
        <v>294</v>
      </c>
      <c r="C58" s="4"/>
      <c r="D58" s="12"/>
      <c r="E58" s="24"/>
      <c r="F58" s="36"/>
    </row>
    <row r="59" spans="1:6" x14ac:dyDescent="0.2">
      <c r="A59" s="30">
        <v>59</v>
      </c>
      <c r="B59" s="2" t="s">
        <v>357</v>
      </c>
      <c r="C59" s="73">
        <v>0</v>
      </c>
      <c r="D59" s="13"/>
      <c r="E59" s="2" t="s">
        <v>536</v>
      </c>
      <c r="F59" s="35" t="s">
        <v>330</v>
      </c>
    </row>
    <row r="60" spans="1:6" x14ac:dyDescent="0.2">
      <c r="A60" s="30">
        <v>60</v>
      </c>
      <c r="B60" s="2" t="s">
        <v>596</v>
      </c>
      <c r="C60" s="9" t="e">
        <f>IF(C29&gt;0,C29,C59+C57)</f>
        <v>#N/A</v>
      </c>
      <c r="D60" s="13"/>
      <c r="E60" s="40" t="s">
        <v>1742</v>
      </c>
      <c r="F60" s="37" t="s">
        <v>327</v>
      </c>
    </row>
    <row r="61" spans="1:6" x14ac:dyDescent="0.2">
      <c r="A61" s="30">
        <v>61</v>
      </c>
      <c r="B61" s="3" t="s">
        <v>295</v>
      </c>
      <c r="C61" s="4"/>
      <c r="D61" s="12"/>
      <c r="E61" s="24"/>
      <c r="F61" s="36"/>
    </row>
    <row r="62" spans="1:6" x14ac:dyDescent="0.2">
      <c r="A62" s="30">
        <v>62</v>
      </c>
      <c r="B62" s="2" t="s">
        <v>284</v>
      </c>
      <c r="C62" s="73">
        <v>0</v>
      </c>
      <c r="D62" s="13"/>
      <c r="E62" s="2" t="s">
        <v>538</v>
      </c>
      <c r="F62" s="35" t="s">
        <v>331</v>
      </c>
    </row>
    <row r="63" spans="1:6" x14ac:dyDescent="0.2">
      <c r="A63" s="30">
        <v>63</v>
      </c>
      <c r="B63" s="2" t="s">
        <v>599</v>
      </c>
      <c r="C63" s="73">
        <v>0</v>
      </c>
      <c r="D63" s="13"/>
      <c r="E63" s="2" t="s">
        <v>537</v>
      </c>
      <c r="F63" s="35" t="s">
        <v>331</v>
      </c>
    </row>
    <row r="64" spans="1:6" x14ac:dyDescent="0.2">
      <c r="A64" s="30">
        <v>64</v>
      </c>
      <c r="B64" s="2" t="s">
        <v>597</v>
      </c>
      <c r="C64" s="73">
        <v>0</v>
      </c>
      <c r="D64" s="13"/>
      <c r="E64" s="2" t="s">
        <v>539</v>
      </c>
      <c r="F64" s="35" t="s">
        <v>331</v>
      </c>
    </row>
    <row r="65" spans="1:6" x14ac:dyDescent="0.2">
      <c r="A65" s="53">
        <v>65</v>
      </c>
      <c r="B65" s="48" t="s">
        <v>285</v>
      </c>
      <c r="C65" s="76" t="e">
        <f>IF((C60-C62-C63-C64)&gt;=0,(C60-C62-C63-C64),0)</f>
        <v>#N/A</v>
      </c>
      <c r="D65" s="49"/>
      <c r="E65" s="48" t="s">
        <v>1741</v>
      </c>
      <c r="F65" s="50" t="s">
        <v>327</v>
      </c>
    </row>
    <row r="66" spans="1:6" ht="13.5" thickBot="1" x14ac:dyDescent="0.25">
      <c r="A66" s="82" t="s">
        <v>1786</v>
      </c>
      <c r="B66" s="51"/>
      <c r="C66" s="52"/>
      <c r="D66" s="31"/>
      <c r="E66" s="11"/>
      <c r="F66" s="38"/>
    </row>
  </sheetData>
  <mergeCells count="2">
    <mergeCell ref="B2:F2"/>
    <mergeCell ref="B3:F3"/>
  </mergeCells>
  <phoneticPr fontId="7" type="noConversion"/>
  <dataValidations count="1">
    <dataValidation type="list" allowBlank="1" showInputMessage="1" showErrorMessage="1" sqref="C27 C10 C15" xr:uid="{00000000-0002-0000-0100-000000000000}">
      <formula1>$I$10:$J$10</formula1>
    </dataValidation>
  </dataValidations>
  <pageMargins left="0.75" right="0.75" top="1" bottom="1" header="0.5" footer="0.5"/>
  <pageSetup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
  <sheetViews>
    <sheetView tabSelected="1" zoomScaleNormal="100" workbookViewId="0">
      <selection activeCell="L22" sqref="L22"/>
    </sheetView>
  </sheetViews>
  <sheetFormatPr defaultRowHeight="12.75" x14ac:dyDescent="0.2"/>
  <cols>
    <col min="1" max="1" width="13" customWidth="1"/>
    <col min="2" max="2" width="23.7109375" bestFit="1" customWidth="1"/>
    <col min="3" max="3" width="10.5703125" customWidth="1"/>
    <col min="4" max="4" width="3" customWidth="1"/>
    <col min="5" max="5" width="15.7109375" customWidth="1"/>
  </cols>
  <sheetData>
    <row r="1" spans="1:5" ht="13.5" thickBot="1" x14ac:dyDescent="0.25"/>
    <row r="2" spans="1:5" ht="21.6" customHeight="1" x14ac:dyDescent="0.2">
      <c r="B2" s="158" t="s">
        <v>1511</v>
      </c>
      <c r="C2" s="159"/>
      <c r="D2" s="159"/>
      <c r="E2" s="160"/>
    </row>
    <row r="3" spans="1:5" ht="30" customHeight="1" x14ac:dyDescent="0.2">
      <c r="B3" s="107" t="s">
        <v>1732</v>
      </c>
      <c r="C3" s="106" t="s">
        <v>1510</v>
      </c>
      <c r="D3" s="106"/>
      <c r="E3" s="108" t="s">
        <v>1791</v>
      </c>
    </row>
    <row r="4" spans="1:5" x14ac:dyDescent="0.2">
      <c r="A4">
        <v>1225017486</v>
      </c>
      <c r="B4" s="109" t="s">
        <v>130</v>
      </c>
      <c r="C4" s="110">
        <v>0.85</v>
      </c>
      <c r="D4" s="111"/>
      <c r="E4" s="112">
        <v>15923</v>
      </c>
    </row>
    <row r="5" spans="1:5" x14ac:dyDescent="0.2">
      <c r="A5">
        <v>1104801349</v>
      </c>
      <c r="B5" s="109" t="s">
        <v>132</v>
      </c>
      <c r="C5" s="110">
        <v>0.43</v>
      </c>
      <c r="D5" s="111"/>
      <c r="E5" s="112">
        <v>15923</v>
      </c>
    </row>
    <row r="6" spans="1:5" x14ac:dyDescent="0.2">
      <c r="A6">
        <v>1386643294</v>
      </c>
      <c r="B6" s="109" t="s">
        <v>133</v>
      </c>
      <c r="C6" s="110">
        <v>0.34</v>
      </c>
      <c r="D6" s="111"/>
      <c r="E6" s="112">
        <v>15923</v>
      </c>
    </row>
    <row r="7" spans="1:5" x14ac:dyDescent="0.2">
      <c r="A7">
        <v>1699752923</v>
      </c>
      <c r="B7" s="109" t="s">
        <v>1750</v>
      </c>
      <c r="C7" s="110">
        <v>0.33</v>
      </c>
      <c r="D7" s="111"/>
      <c r="E7" s="112">
        <v>15923</v>
      </c>
    </row>
    <row r="8" spans="1:5" x14ac:dyDescent="0.2">
      <c r="A8">
        <v>1063441640</v>
      </c>
      <c r="B8" s="109" t="s">
        <v>135</v>
      </c>
      <c r="C8" s="110">
        <v>0.41</v>
      </c>
      <c r="D8" s="111"/>
      <c r="E8" s="112">
        <v>15923</v>
      </c>
    </row>
    <row r="9" spans="1:5" x14ac:dyDescent="0.2">
      <c r="A9">
        <v>1487649430</v>
      </c>
      <c r="B9" s="109" t="s">
        <v>136</v>
      </c>
      <c r="C9" s="110">
        <v>0.32</v>
      </c>
      <c r="D9" s="111"/>
      <c r="E9" s="112">
        <v>15923</v>
      </c>
    </row>
    <row r="10" spans="1:5" x14ac:dyDescent="0.2">
      <c r="A10">
        <v>1457346413</v>
      </c>
      <c r="B10" s="109" t="s">
        <v>138</v>
      </c>
      <c r="C10" s="110">
        <v>0.63</v>
      </c>
      <c r="D10" s="111"/>
      <c r="E10" s="112">
        <v>15923</v>
      </c>
    </row>
    <row r="11" spans="1:5" x14ac:dyDescent="0.2">
      <c r="A11">
        <v>1902883275</v>
      </c>
      <c r="B11" s="109" t="s">
        <v>140</v>
      </c>
      <c r="C11" s="110">
        <v>0.54</v>
      </c>
      <c r="D11" s="111"/>
      <c r="E11" s="112">
        <v>15923</v>
      </c>
    </row>
    <row r="12" spans="1:5" x14ac:dyDescent="0.2">
      <c r="A12">
        <v>1588659528</v>
      </c>
      <c r="B12" s="109" t="s">
        <v>131</v>
      </c>
      <c r="C12" s="110">
        <v>0.35</v>
      </c>
      <c r="D12" s="113"/>
      <c r="E12" s="112">
        <v>15923</v>
      </c>
    </row>
    <row r="13" spans="1:5" x14ac:dyDescent="0.2">
      <c r="A13">
        <v>1013332014</v>
      </c>
      <c r="B13" s="109" t="s">
        <v>1749</v>
      </c>
      <c r="C13" s="110">
        <v>0.51</v>
      </c>
      <c r="D13" s="114"/>
      <c r="E13" s="112">
        <v>15923</v>
      </c>
    </row>
    <row r="14" spans="1:5" x14ac:dyDescent="0.2">
      <c r="A14">
        <v>1952366106</v>
      </c>
      <c r="B14" s="109" t="s">
        <v>134</v>
      </c>
      <c r="C14" s="110">
        <v>0.54</v>
      </c>
      <c r="D14" s="114"/>
      <c r="E14" s="112">
        <v>15923</v>
      </c>
    </row>
    <row r="15" spans="1:5" x14ac:dyDescent="0.2">
      <c r="A15">
        <v>1871918870</v>
      </c>
      <c r="B15" s="109" t="s">
        <v>1748</v>
      </c>
      <c r="C15" s="110">
        <v>0.43</v>
      </c>
      <c r="D15" s="114"/>
      <c r="E15" s="112">
        <v>15923</v>
      </c>
    </row>
    <row r="16" spans="1:5" x14ac:dyDescent="0.2">
      <c r="A16">
        <v>1447595368</v>
      </c>
      <c r="B16" s="109" t="s">
        <v>1747</v>
      </c>
      <c r="C16" s="110">
        <v>0.52</v>
      </c>
      <c r="D16" s="114"/>
      <c r="E16" s="112">
        <v>15923</v>
      </c>
    </row>
    <row r="17" spans="1:5" x14ac:dyDescent="0.2">
      <c r="A17">
        <v>1447233788</v>
      </c>
      <c r="B17" s="109" t="s">
        <v>137</v>
      </c>
      <c r="C17" s="110">
        <v>0.38</v>
      </c>
      <c r="D17" s="114"/>
      <c r="E17" s="112">
        <v>15923</v>
      </c>
    </row>
    <row r="18" spans="1:5" x14ac:dyDescent="0.2">
      <c r="A18">
        <v>1083482475</v>
      </c>
      <c r="B18" s="109" t="s">
        <v>1787</v>
      </c>
      <c r="C18" s="110">
        <v>0.47</v>
      </c>
      <c r="D18" s="114"/>
      <c r="E18" s="112">
        <v>15923</v>
      </c>
    </row>
    <row r="19" spans="1:5" x14ac:dyDescent="0.2">
      <c r="A19">
        <v>1710534961</v>
      </c>
      <c r="B19" s="109" t="s">
        <v>1796</v>
      </c>
      <c r="C19" s="110">
        <v>0.52</v>
      </c>
      <c r="D19" s="114"/>
      <c r="E19" s="112">
        <v>15923</v>
      </c>
    </row>
    <row r="20" spans="1:5" x14ac:dyDescent="0.2">
      <c r="B20" s="109" t="s">
        <v>139</v>
      </c>
      <c r="C20" s="110">
        <v>0.47</v>
      </c>
      <c r="D20" s="114"/>
      <c r="E20" s="112">
        <v>15923</v>
      </c>
    </row>
    <row r="21" spans="1:5" x14ac:dyDescent="0.2">
      <c r="B21" s="161" t="s">
        <v>1512</v>
      </c>
      <c r="C21" s="162"/>
      <c r="D21" s="162"/>
      <c r="E21" s="163"/>
    </row>
    <row r="22" spans="1:5" ht="57" customHeight="1" thickBot="1" x14ac:dyDescent="0.25">
      <c r="B22" s="155" t="s">
        <v>1743</v>
      </c>
      <c r="C22" s="156"/>
      <c r="D22" s="156"/>
      <c r="E22" s="157"/>
    </row>
  </sheetData>
  <mergeCells count="3">
    <mergeCell ref="B22:E22"/>
    <mergeCell ref="B2:E2"/>
    <mergeCell ref="B21:E21"/>
  </mergeCells>
  <phoneticPr fontId="7"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89"/>
  <sheetViews>
    <sheetView workbookViewId="0">
      <pane ySplit="15" topLeftCell="A1276" activePane="bottomLeft" state="frozen"/>
      <selection pane="bottomLeft" activeCell="A9" sqref="A9"/>
    </sheetView>
  </sheetViews>
  <sheetFormatPr defaultRowHeight="12.75" x14ac:dyDescent="0.2"/>
  <cols>
    <col min="2" max="2" width="61.85546875" customWidth="1"/>
    <col min="3" max="3" width="15.28515625" customWidth="1"/>
    <col min="8" max="8" width="12.42578125" customWidth="1"/>
  </cols>
  <sheetData>
    <row r="1" spans="1:8" ht="13.5" thickBot="1" x14ac:dyDescent="0.25">
      <c r="A1" s="90"/>
      <c r="B1" s="90"/>
      <c r="C1" s="91"/>
      <c r="D1" s="91"/>
      <c r="E1" s="91"/>
      <c r="F1" s="91"/>
      <c r="G1" s="92"/>
      <c r="H1" s="46"/>
    </row>
    <row r="2" spans="1:8" ht="20.25" x14ac:dyDescent="0.2">
      <c r="A2" s="83" t="s">
        <v>1793</v>
      </c>
      <c r="B2" s="21"/>
      <c r="C2" s="22"/>
      <c r="D2" s="22"/>
      <c r="E2" s="22"/>
      <c r="F2" s="22"/>
      <c r="G2" s="84"/>
      <c r="H2" s="71"/>
    </row>
    <row r="3" spans="1:8" x14ac:dyDescent="0.2">
      <c r="A3" s="85"/>
      <c r="B3" s="19"/>
      <c r="C3" s="20"/>
      <c r="D3" s="20"/>
      <c r="E3" s="20"/>
      <c r="F3" s="20"/>
      <c r="G3" s="44"/>
      <c r="H3" s="45"/>
    </row>
    <row r="4" spans="1:8" x14ac:dyDescent="0.2">
      <c r="A4" s="86" t="s">
        <v>298</v>
      </c>
      <c r="B4" s="41"/>
      <c r="C4" s="43"/>
      <c r="D4" s="43"/>
      <c r="E4" s="43"/>
      <c r="F4" s="43"/>
      <c r="G4" s="87"/>
      <c r="H4" s="71"/>
    </row>
    <row r="5" spans="1:8" x14ac:dyDescent="0.2">
      <c r="A5" s="89" t="s">
        <v>1792</v>
      </c>
      <c r="B5" s="42"/>
      <c r="C5" s="43"/>
      <c r="D5" s="43"/>
      <c r="E5" s="43"/>
      <c r="F5" s="43"/>
      <c r="G5" s="87"/>
      <c r="H5" s="71"/>
    </row>
    <row r="6" spans="1:8" x14ac:dyDescent="0.2">
      <c r="A6" s="88" t="s">
        <v>1746</v>
      </c>
      <c r="B6" s="71"/>
      <c r="C6" s="71"/>
      <c r="D6" s="71"/>
      <c r="E6" s="71"/>
      <c r="F6" s="71"/>
      <c r="G6" s="71"/>
      <c r="H6" s="71"/>
    </row>
    <row r="7" spans="1:8" x14ac:dyDescent="0.2">
      <c r="A7" s="131" t="s">
        <v>1729</v>
      </c>
      <c r="B7" s="132"/>
      <c r="C7" s="132"/>
      <c r="D7" s="132"/>
      <c r="E7" s="132"/>
      <c r="F7" s="132"/>
      <c r="G7" s="132"/>
      <c r="H7" s="132"/>
    </row>
    <row r="8" spans="1:8" x14ac:dyDescent="0.2">
      <c r="A8" s="88" t="s">
        <v>1107</v>
      </c>
      <c r="B8" s="71"/>
      <c r="C8" s="71"/>
      <c r="D8" s="71"/>
      <c r="E8" s="71"/>
      <c r="F8" s="71"/>
      <c r="G8" s="71"/>
      <c r="H8" s="71"/>
    </row>
    <row r="9" spans="1:8" x14ac:dyDescent="0.2">
      <c r="A9" s="88" t="s">
        <v>1794</v>
      </c>
      <c r="B9" s="71"/>
      <c r="C9" s="71"/>
      <c r="D9" s="71"/>
      <c r="E9" s="71"/>
      <c r="F9" s="71"/>
      <c r="G9" s="71"/>
      <c r="H9" s="71"/>
    </row>
    <row r="10" spans="1:8" x14ac:dyDescent="0.2">
      <c r="A10" s="133" t="s">
        <v>1517</v>
      </c>
      <c r="B10" s="134"/>
      <c r="C10" s="134"/>
      <c r="D10" s="134"/>
      <c r="E10" s="134"/>
      <c r="F10" s="134"/>
      <c r="G10" s="134"/>
      <c r="H10" s="134"/>
    </row>
    <row r="11" spans="1:8" ht="14.25" customHeight="1" x14ac:dyDescent="0.2">
      <c r="A11" s="133" t="s">
        <v>1744</v>
      </c>
      <c r="B11" s="135"/>
      <c r="C11" s="135"/>
      <c r="D11" s="135"/>
      <c r="E11" s="135"/>
      <c r="F11" s="135"/>
      <c r="G11" s="135"/>
      <c r="H11" s="135"/>
    </row>
    <row r="12" spans="1:8" x14ac:dyDescent="0.2">
      <c r="A12" s="96"/>
      <c r="B12" s="96"/>
      <c r="C12" s="96"/>
      <c r="D12" s="98"/>
      <c r="E12" s="96"/>
      <c r="F12" s="99"/>
      <c r="G12" s="96"/>
    </row>
    <row r="13" spans="1:8" x14ac:dyDescent="0.2">
      <c r="A13" s="96"/>
      <c r="B13" s="96"/>
      <c r="C13" s="96"/>
      <c r="D13" s="98"/>
      <c r="E13" s="96"/>
      <c r="F13" s="99"/>
      <c r="G13" s="96"/>
    </row>
    <row r="14" spans="1:8" x14ac:dyDescent="0.2">
      <c r="A14" s="96"/>
      <c r="B14" s="97"/>
      <c r="C14" s="97"/>
      <c r="D14" s="96"/>
    </row>
    <row r="15" spans="1:8" ht="38.25" x14ac:dyDescent="0.2">
      <c r="A15" s="100" t="s">
        <v>273</v>
      </c>
      <c r="B15" s="100" t="s">
        <v>1722</v>
      </c>
      <c r="C15" s="100" t="s">
        <v>1647</v>
      </c>
      <c r="D15" s="104" t="s">
        <v>199</v>
      </c>
      <c r="E15" s="100" t="s">
        <v>1728</v>
      </c>
      <c r="F15" s="100" t="s">
        <v>360</v>
      </c>
      <c r="G15" s="100" t="s">
        <v>1106</v>
      </c>
      <c r="H15" s="101" t="s">
        <v>1795</v>
      </c>
    </row>
    <row r="16" spans="1:8" x14ac:dyDescent="0.2">
      <c r="A16" s="71" t="s">
        <v>299</v>
      </c>
      <c r="B16" s="71" t="s">
        <v>300</v>
      </c>
      <c r="C16" s="96" t="s">
        <v>1648</v>
      </c>
      <c r="D16" s="105">
        <v>7</v>
      </c>
      <c r="E16">
        <v>7.08</v>
      </c>
      <c r="G16" s="103">
        <v>7.08</v>
      </c>
      <c r="H16" s="102">
        <f>G16*15923</f>
        <v>112734.84</v>
      </c>
    </row>
    <row r="17" spans="1:8" x14ac:dyDescent="0.2">
      <c r="A17" s="71" t="s">
        <v>301</v>
      </c>
      <c r="B17" s="71" t="s">
        <v>300</v>
      </c>
      <c r="C17" s="96" t="s">
        <v>1648</v>
      </c>
      <c r="D17" s="105">
        <v>8</v>
      </c>
      <c r="E17">
        <v>7.73</v>
      </c>
      <c r="G17" s="103">
        <v>7.73</v>
      </c>
      <c r="H17" s="102">
        <f>G17*15923</f>
        <v>123084.79000000001</v>
      </c>
    </row>
    <row r="18" spans="1:8" x14ac:dyDescent="0.2">
      <c r="A18" s="71" t="s">
        <v>302</v>
      </c>
      <c r="B18" s="71" t="s">
        <v>300</v>
      </c>
      <c r="C18" s="96" t="s">
        <v>1648</v>
      </c>
      <c r="D18" s="105">
        <v>13</v>
      </c>
      <c r="E18">
        <v>9.8800000000000008</v>
      </c>
      <c r="G18" s="103">
        <v>9.8800000000000008</v>
      </c>
      <c r="H18" s="102">
        <f t="shared" ref="H18:H81" si="0">G18*15923</f>
        <v>157319.24000000002</v>
      </c>
    </row>
    <row r="19" spans="1:8" x14ac:dyDescent="0.2">
      <c r="A19" s="71" t="s">
        <v>303</v>
      </c>
      <c r="B19" s="71" t="s">
        <v>300</v>
      </c>
      <c r="C19" s="96" t="s">
        <v>1648</v>
      </c>
      <c r="D19" s="105">
        <v>30</v>
      </c>
      <c r="E19">
        <v>19.309999999999999</v>
      </c>
      <c r="G19" s="103">
        <v>19.309999999999999</v>
      </c>
      <c r="H19" s="102">
        <f t="shared" si="0"/>
        <v>307473.13</v>
      </c>
    </row>
    <row r="20" spans="1:8" x14ac:dyDescent="0.2">
      <c r="A20" s="71" t="s">
        <v>304</v>
      </c>
      <c r="B20" s="71" t="s">
        <v>305</v>
      </c>
      <c r="C20" s="96" t="s">
        <v>1648</v>
      </c>
      <c r="D20" s="105">
        <v>10</v>
      </c>
      <c r="E20">
        <v>9.5299999999999994</v>
      </c>
      <c r="G20" s="103">
        <v>9.5299999999999994</v>
      </c>
      <c r="H20" s="102">
        <f t="shared" si="0"/>
        <v>151746.19</v>
      </c>
    </row>
    <row r="21" spans="1:8" x14ac:dyDescent="0.2">
      <c r="A21" s="71" t="s">
        <v>306</v>
      </c>
      <c r="B21" s="71" t="s">
        <v>305</v>
      </c>
      <c r="C21" s="96" t="s">
        <v>1648</v>
      </c>
      <c r="D21" s="105">
        <v>15</v>
      </c>
      <c r="E21">
        <v>11.36</v>
      </c>
      <c r="G21" s="103">
        <v>11.36</v>
      </c>
      <c r="H21" s="102">
        <f t="shared" si="0"/>
        <v>180885.28</v>
      </c>
    </row>
    <row r="22" spans="1:8" x14ac:dyDescent="0.2">
      <c r="A22" s="71" t="s">
        <v>307</v>
      </c>
      <c r="B22" s="71" t="s">
        <v>305</v>
      </c>
      <c r="C22" s="96" t="s">
        <v>1648</v>
      </c>
      <c r="D22" s="105">
        <v>24</v>
      </c>
      <c r="E22">
        <v>16.03</v>
      </c>
      <c r="G22" s="103">
        <v>16.03</v>
      </c>
      <c r="H22" s="102">
        <f t="shared" si="0"/>
        <v>255245.69000000003</v>
      </c>
    </row>
    <row r="23" spans="1:8" x14ac:dyDescent="0.2">
      <c r="A23" s="71" t="s">
        <v>308</v>
      </c>
      <c r="B23" s="71" t="s">
        <v>305</v>
      </c>
      <c r="C23" s="96" t="s">
        <v>1648</v>
      </c>
      <c r="D23" s="105">
        <v>41</v>
      </c>
      <c r="E23">
        <v>24.73</v>
      </c>
      <c r="G23" s="103">
        <v>24.73</v>
      </c>
      <c r="H23" s="102">
        <f t="shared" si="0"/>
        <v>393775.79</v>
      </c>
    </row>
    <row r="24" spans="1:8" x14ac:dyDescent="0.2">
      <c r="A24" s="71" t="s">
        <v>309</v>
      </c>
      <c r="B24" s="71" t="s">
        <v>310</v>
      </c>
      <c r="C24" s="96" t="s">
        <v>1648</v>
      </c>
      <c r="D24" s="105">
        <v>19</v>
      </c>
      <c r="E24">
        <v>6.13</v>
      </c>
      <c r="G24" s="103">
        <v>6.13</v>
      </c>
      <c r="H24" s="102">
        <f t="shared" si="0"/>
        <v>97607.99</v>
      </c>
    </row>
    <row r="25" spans="1:8" x14ac:dyDescent="0.2">
      <c r="A25" s="71" t="s">
        <v>311</v>
      </c>
      <c r="B25" s="71" t="s">
        <v>310</v>
      </c>
      <c r="C25" s="96" t="s">
        <v>1648</v>
      </c>
      <c r="D25" s="105">
        <v>25</v>
      </c>
      <c r="E25">
        <v>8.58</v>
      </c>
      <c r="G25" s="103">
        <v>8.58</v>
      </c>
      <c r="H25" s="102">
        <f t="shared" si="0"/>
        <v>136619.34</v>
      </c>
    </row>
    <row r="26" spans="1:8" x14ac:dyDescent="0.2">
      <c r="A26" s="71" t="s">
        <v>312</v>
      </c>
      <c r="B26" s="71" t="s">
        <v>310</v>
      </c>
      <c r="C26" s="96" t="s">
        <v>1648</v>
      </c>
      <c r="D26" s="105">
        <v>36</v>
      </c>
      <c r="E26">
        <v>14.09</v>
      </c>
      <c r="G26" s="103">
        <v>14.09</v>
      </c>
      <c r="H26" s="102">
        <f t="shared" si="0"/>
        <v>224355.07</v>
      </c>
    </row>
    <row r="27" spans="1:8" x14ac:dyDescent="0.2">
      <c r="A27" s="71" t="s">
        <v>313</v>
      </c>
      <c r="B27" s="71" t="s">
        <v>310</v>
      </c>
      <c r="C27" s="96" t="s">
        <v>1648</v>
      </c>
      <c r="D27" s="105">
        <v>52</v>
      </c>
      <c r="E27">
        <v>24.77</v>
      </c>
      <c r="G27" s="103">
        <v>24.77</v>
      </c>
      <c r="H27" s="102">
        <f t="shared" si="0"/>
        <v>394412.71</v>
      </c>
    </row>
    <row r="28" spans="1:8" x14ac:dyDescent="0.2">
      <c r="A28" s="71" t="s">
        <v>314</v>
      </c>
      <c r="B28" s="71" t="s">
        <v>1723</v>
      </c>
      <c r="C28" s="96" t="s">
        <v>1648</v>
      </c>
      <c r="D28" s="105">
        <v>16</v>
      </c>
      <c r="E28">
        <v>7.17</v>
      </c>
      <c r="G28" s="103">
        <v>7.17</v>
      </c>
      <c r="H28" s="102">
        <f t="shared" si="0"/>
        <v>114167.91</v>
      </c>
    </row>
    <row r="29" spans="1:8" x14ac:dyDescent="0.2">
      <c r="A29" s="71" t="s">
        <v>315</v>
      </c>
      <c r="B29" s="71" t="s">
        <v>1723</v>
      </c>
      <c r="C29" s="96" t="s">
        <v>1648</v>
      </c>
      <c r="D29" s="105">
        <v>23</v>
      </c>
      <c r="E29">
        <v>8.94</v>
      </c>
      <c r="G29" s="103">
        <v>8.94</v>
      </c>
      <c r="H29" s="102">
        <f t="shared" si="0"/>
        <v>142351.62</v>
      </c>
    </row>
    <row r="30" spans="1:8" x14ac:dyDescent="0.2">
      <c r="A30" s="71" t="s">
        <v>316</v>
      </c>
      <c r="B30" s="71" t="s">
        <v>1723</v>
      </c>
      <c r="C30" s="96" t="s">
        <v>1648</v>
      </c>
      <c r="D30" s="105">
        <v>29</v>
      </c>
      <c r="E30">
        <v>10.79</v>
      </c>
      <c r="G30" s="103">
        <v>10.79</v>
      </c>
      <c r="H30" s="102">
        <f t="shared" si="0"/>
        <v>171809.16999999998</v>
      </c>
    </row>
    <row r="31" spans="1:8" x14ac:dyDescent="0.2">
      <c r="A31" s="71" t="s">
        <v>317</v>
      </c>
      <c r="B31" s="71" t="s">
        <v>1723</v>
      </c>
      <c r="C31" s="96" t="s">
        <v>1648</v>
      </c>
      <c r="D31" s="105">
        <v>42</v>
      </c>
      <c r="E31">
        <v>16.48</v>
      </c>
      <c r="G31" s="103">
        <v>16.48</v>
      </c>
      <c r="H31" s="102">
        <f t="shared" si="0"/>
        <v>262411.03999999998</v>
      </c>
    </row>
    <row r="32" spans="1:8" x14ac:dyDescent="0.2">
      <c r="A32" s="71" t="s">
        <v>318</v>
      </c>
      <c r="B32" s="71" t="s">
        <v>1724</v>
      </c>
      <c r="C32" s="96" t="s">
        <v>1648</v>
      </c>
      <c r="D32" s="105">
        <v>22</v>
      </c>
      <c r="E32">
        <v>5.4</v>
      </c>
      <c r="G32" s="103">
        <v>5.4</v>
      </c>
      <c r="H32" s="102">
        <f t="shared" si="0"/>
        <v>85984.200000000012</v>
      </c>
    </row>
    <row r="33" spans="1:8" x14ac:dyDescent="0.2">
      <c r="A33" s="71" t="s">
        <v>333</v>
      </c>
      <c r="B33" s="71" t="s">
        <v>1724</v>
      </c>
      <c r="C33" s="96" t="s">
        <v>1648</v>
      </c>
      <c r="D33" s="105">
        <v>20</v>
      </c>
      <c r="E33">
        <v>6.01</v>
      </c>
      <c r="G33" s="103">
        <v>6.01</v>
      </c>
      <c r="H33" s="102">
        <f t="shared" si="0"/>
        <v>95697.23</v>
      </c>
    </row>
    <row r="34" spans="1:8" x14ac:dyDescent="0.2">
      <c r="A34" s="71" t="s">
        <v>334</v>
      </c>
      <c r="B34" s="71" t="s">
        <v>1724</v>
      </c>
      <c r="C34" s="96" t="s">
        <v>1648</v>
      </c>
      <c r="D34" s="105">
        <v>25</v>
      </c>
      <c r="E34">
        <v>7.76</v>
      </c>
      <c r="G34" s="103">
        <v>7.76</v>
      </c>
      <c r="H34" s="102">
        <f t="shared" si="0"/>
        <v>123562.48</v>
      </c>
    </row>
    <row r="35" spans="1:8" x14ac:dyDescent="0.2">
      <c r="A35" s="71" t="s">
        <v>335</v>
      </c>
      <c r="B35" s="71" t="s">
        <v>1724</v>
      </c>
      <c r="C35" s="96" t="s">
        <v>1648</v>
      </c>
      <c r="D35" s="105">
        <v>34</v>
      </c>
      <c r="E35">
        <v>11.47</v>
      </c>
      <c r="G35" s="103">
        <v>11.47</v>
      </c>
      <c r="H35" s="102">
        <f t="shared" si="0"/>
        <v>182636.81</v>
      </c>
    </row>
    <row r="36" spans="1:8" x14ac:dyDescent="0.2">
      <c r="A36" s="71" t="s">
        <v>336</v>
      </c>
      <c r="B36" s="71" t="s">
        <v>337</v>
      </c>
      <c r="C36" s="96" t="s">
        <v>1648</v>
      </c>
      <c r="D36" s="105">
        <v>7</v>
      </c>
      <c r="E36">
        <v>6.26</v>
      </c>
      <c r="G36" s="103">
        <v>6.26</v>
      </c>
      <c r="H36" s="102">
        <f t="shared" si="0"/>
        <v>99677.98</v>
      </c>
    </row>
    <row r="37" spans="1:8" x14ac:dyDescent="0.2">
      <c r="A37" s="71" t="s">
        <v>338</v>
      </c>
      <c r="B37" s="71" t="s">
        <v>337</v>
      </c>
      <c r="C37" s="96" t="s">
        <v>1648</v>
      </c>
      <c r="D37" s="105">
        <v>8</v>
      </c>
      <c r="E37">
        <v>7.59</v>
      </c>
      <c r="G37" s="103">
        <v>7.59</v>
      </c>
      <c r="H37" s="102">
        <f t="shared" si="0"/>
        <v>120855.56999999999</v>
      </c>
    </row>
    <row r="38" spans="1:8" x14ac:dyDescent="0.2">
      <c r="A38" s="71" t="s">
        <v>339</v>
      </c>
      <c r="B38" s="71" t="s">
        <v>337</v>
      </c>
      <c r="C38" s="96" t="s">
        <v>1648</v>
      </c>
      <c r="D38" s="105">
        <v>10</v>
      </c>
      <c r="E38">
        <v>8.76</v>
      </c>
      <c r="G38" s="103">
        <v>8.76</v>
      </c>
      <c r="H38" s="102">
        <f t="shared" si="0"/>
        <v>139485.48000000001</v>
      </c>
    </row>
    <row r="39" spans="1:8" x14ac:dyDescent="0.2">
      <c r="A39" s="71" t="s">
        <v>340</v>
      </c>
      <c r="B39" s="71" t="s">
        <v>337</v>
      </c>
      <c r="C39" s="96" t="s">
        <v>1648</v>
      </c>
      <c r="D39" s="105">
        <v>22</v>
      </c>
      <c r="E39">
        <v>13.36</v>
      </c>
      <c r="G39" s="103">
        <v>13.36</v>
      </c>
      <c r="H39" s="102">
        <f t="shared" si="0"/>
        <v>212731.28</v>
      </c>
    </row>
    <row r="40" spans="1:8" x14ac:dyDescent="0.2">
      <c r="A40" s="71" t="s">
        <v>341</v>
      </c>
      <c r="B40" s="71" t="s">
        <v>342</v>
      </c>
      <c r="C40" s="96" t="s">
        <v>1648</v>
      </c>
      <c r="D40" s="105">
        <v>5</v>
      </c>
      <c r="E40">
        <v>1.81</v>
      </c>
      <c r="G40" s="103">
        <v>1.81</v>
      </c>
      <c r="H40" s="102">
        <f t="shared" si="0"/>
        <v>28820.63</v>
      </c>
    </row>
    <row r="41" spans="1:8" x14ac:dyDescent="0.2">
      <c r="A41" s="71" t="s">
        <v>343</v>
      </c>
      <c r="B41" s="71" t="s">
        <v>342</v>
      </c>
      <c r="C41" s="96" t="s">
        <v>1648</v>
      </c>
      <c r="D41" s="105">
        <v>6</v>
      </c>
      <c r="E41">
        <v>2.64</v>
      </c>
      <c r="G41" s="103">
        <v>2.64</v>
      </c>
      <c r="H41" s="102">
        <f t="shared" si="0"/>
        <v>42036.72</v>
      </c>
    </row>
    <row r="42" spans="1:8" x14ac:dyDescent="0.2">
      <c r="A42" s="71" t="s">
        <v>344</v>
      </c>
      <c r="B42" s="71" t="s">
        <v>342</v>
      </c>
      <c r="C42" s="96" t="s">
        <v>1648</v>
      </c>
      <c r="D42" s="105">
        <v>10</v>
      </c>
      <c r="E42">
        <v>3.75</v>
      </c>
      <c r="G42" s="103">
        <v>3.75</v>
      </c>
      <c r="H42" s="102">
        <f t="shared" si="0"/>
        <v>59711.25</v>
      </c>
    </row>
    <row r="43" spans="1:8" x14ac:dyDescent="0.2">
      <c r="A43" s="71" t="s">
        <v>345</v>
      </c>
      <c r="B43" s="71" t="s">
        <v>342</v>
      </c>
      <c r="C43" s="96" t="s">
        <v>1648</v>
      </c>
      <c r="D43" s="105">
        <v>18</v>
      </c>
      <c r="E43">
        <v>7.02</v>
      </c>
      <c r="G43" s="103">
        <v>7.02</v>
      </c>
      <c r="H43" s="102">
        <f t="shared" si="0"/>
        <v>111779.45999999999</v>
      </c>
    </row>
    <row r="44" spans="1:8" x14ac:dyDescent="0.2">
      <c r="A44" s="71" t="s">
        <v>346</v>
      </c>
      <c r="B44" s="71" t="s">
        <v>361</v>
      </c>
      <c r="C44" s="96" t="s">
        <v>1648</v>
      </c>
      <c r="D44" s="105">
        <v>4</v>
      </c>
      <c r="E44">
        <v>2.0499999999999998</v>
      </c>
      <c r="G44" s="103">
        <v>2.0499999999999998</v>
      </c>
      <c r="H44" s="102">
        <f t="shared" si="0"/>
        <v>32642.149999999998</v>
      </c>
    </row>
    <row r="45" spans="1:8" x14ac:dyDescent="0.2">
      <c r="A45" s="71" t="s">
        <v>362</v>
      </c>
      <c r="B45" s="71" t="s">
        <v>361</v>
      </c>
      <c r="C45" s="96" t="s">
        <v>1648</v>
      </c>
      <c r="D45" s="105">
        <v>6</v>
      </c>
      <c r="E45">
        <v>2.76</v>
      </c>
      <c r="G45" s="103">
        <v>2.76</v>
      </c>
      <c r="H45" s="102">
        <f t="shared" si="0"/>
        <v>43947.479999999996</v>
      </c>
    </row>
    <row r="46" spans="1:8" x14ac:dyDescent="0.2">
      <c r="A46" s="71" t="s">
        <v>363</v>
      </c>
      <c r="B46" s="71" t="s">
        <v>361</v>
      </c>
      <c r="C46" s="96" t="s">
        <v>1648</v>
      </c>
      <c r="D46" s="105">
        <v>11</v>
      </c>
      <c r="E46">
        <v>4.5</v>
      </c>
      <c r="G46" s="103">
        <v>4.5</v>
      </c>
      <c r="H46" s="102">
        <f t="shared" si="0"/>
        <v>71653.5</v>
      </c>
    </row>
    <row r="47" spans="1:8" x14ac:dyDescent="0.2">
      <c r="A47" s="71" t="s">
        <v>364</v>
      </c>
      <c r="B47" s="71" t="s">
        <v>361</v>
      </c>
      <c r="C47" s="96" t="s">
        <v>1648</v>
      </c>
      <c r="D47" s="105">
        <v>20</v>
      </c>
      <c r="E47">
        <v>8.23</v>
      </c>
      <c r="G47" s="103">
        <v>8.23</v>
      </c>
      <c r="H47" s="102">
        <f t="shared" si="0"/>
        <v>131046.29000000001</v>
      </c>
    </row>
    <row r="48" spans="1:8" x14ac:dyDescent="0.2">
      <c r="A48" s="71" t="s">
        <v>365</v>
      </c>
      <c r="B48" s="71" t="s">
        <v>366</v>
      </c>
      <c r="C48" s="96" t="s">
        <v>1648</v>
      </c>
      <c r="D48" s="105">
        <v>3</v>
      </c>
      <c r="E48">
        <v>1.18</v>
      </c>
      <c r="G48" s="103">
        <v>1.18</v>
      </c>
      <c r="H48" s="102">
        <f t="shared" si="0"/>
        <v>18789.14</v>
      </c>
    </row>
    <row r="49" spans="1:8" x14ac:dyDescent="0.2">
      <c r="A49" s="71" t="s">
        <v>367</v>
      </c>
      <c r="B49" s="71" t="s">
        <v>366</v>
      </c>
      <c r="C49" s="96" t="s">
        <v>1648</v>
      </c>
      <c r="D49" s="105">
        <v>4</v>
      </c>
      <c r="E49">
        <v>1.6</v>
      </c>
      <c r="G49" s="103">
        <v>1.6</v>
      </c>
      <c r="H49" s="102">
        <f t="shared" si="0"/>
        <v>25476.800000000003</v>
      </c>
    </row>
    <row r="50" spans="1:8" x14ac:dyDescent="0.2">
      <c r="A50" s="71" t="s">
        <v>368</v>
      </c>
      <c r="B50" s="71" t="s">
        <v>366</v>
      </c>
      <c r="C50" s="96" t="s">
        <v>1648</v>
      </c>
      <c r="D50" s="105">
        <v>11</v>
      </c>
      <c r="E50">
        <v>3.91</v>
      </c>
      <c r="G50" s="103">
        <v>3.91</v>
      </c>
      <c r="H50" s="102">
        <f t="shared" si="0"/>
        <v>62258.93</v>
      </c>
    </row>
    <row r="51" spans="1:8" x14ac:dyDescent="0.2">
      <c r="A51" s="71" t="s">
        <v>369</v>
      </c>
      <c r="B51" s="71" t="s">
        <v>366</v>
      </c>
      <c r="C51" s="96" t="s">
        <v>1648</v>
      </c>
      <c r="D51" s="105">
        <v>21</v>
      </c>
      <c r="E51">
        <v>8.07</v>
      </c>
      <c r="G51" s="103">
        <v>8.07</v>
      </c>
      <c r="H51" s="102">
        <f t="shared" si="0"/>
        <v>128498.61</v>
      </c>
    </row>
    <row r="52" spans="1:8" x14ac:dyDescent="0.2">
      <c r="A52" s="71" t="s">
        <v>370</v>
      </c>
      <c r="B52" s="71" t="s">
        <v>371</v>
      </c>
      <c r="C52" s="96" t="s">
        <v>1648</v>
      </c>
      <c r="D52" s="105">
        <v>3</v>
      </c>
      <c r="E52">
        <v>1.39</v>
      </c>
      <c r="G52" s="103">
        <v>1.39</v>
      </c>
      <c r="H52" s="102">
        <f t="shared" si="0"/>
        <v>22132.969999999998</v>
      </c>
    </row>
    <row r="53" spans="1:8" x14ac:dyDescent="0.2">
      <c r="A53" s="71" t="s">
        <v>372</v>
      </c>
      <c r="B53" s="71" t="s">
        <v>371</v>
      </c>
      <c r="C53" s="96" t="s">
        <v>1648</v>
      </c>
      <c r="D53" s="105">
        <v>5</v>
      </c>
      <c r="E53">
        <v>1.93</v>
      </c>
      <c r="G53" s="103">
        <v>1.93</v>
      </c>
      <c r="H53" s="102">
        <f t="shared" si="0"/>
        <v>30731.39</v>
      </c>
    </row>
    <row r="54" spans="1:8" x14ac:dyDescent="0.2">
      <c r="A54" s="71" t="s">
        <v>373</v>
      </c>
      <c r="B54" s="71" t="s">
        <v>371</v>
      </c>
      <c r="C54" s="96" t="s">
        <v>1648</v>
      </c>
      <c r="D54" s="105">
        <v>10</v>
      </c>
      <c r="E54">
        <v>3.84</v>
      </c>
      <c r="G54" s="103">
        <v>3.84</v>
      </c>
      <c r="H54" s="102">
        <f t="shared" si="0"/>
        <v>61144.32</v>
      </c>
    </row>
    <row r="55" spans="1:8" x14ac:dyDescent="0.2">
      <c r="A55" s="71" t="s">
        <v>374</v>
      </c>
      <c r="B55" s="71" t="s">
        <v>371</v>
      </c>
      <c r="C55" s="96" t="s">
        <v>1648</v>
      </c>
      <c r="D55" s="105">
        <v>20</v>
      </c>
      <c r="E55">
        <v>7.59</v>
      </c>
      <c r="G55" s="103">
        <v>7.59</v>
      </c>
      <c r="H55" s="102">
        <f t="shared" si="0"/>
        <v>120855.56999999999</v>
      </c>
    </row>
    <row r="56" spans="1:8" x14ac:dyDescent="0.2">
      <c r="A56" s="71" t="s">
        <v>375</v>
      </c>
      <c r="B56" s="71" t="s">
        <v>376</v>
      </c>
      <c r="C56" s="96" t="s">
        <v>1648</v>
      </c>
      <c r="D56" s="105">
        <v>1</v>
      </c>
      <c r="E56">
        <v>1.01</v>
      </c>
      <c r="G56" s="103">
        <v>1.01</v>
      </c>
      <c r="H56" s="102">
        <f t="shared" si="0"/>
        <v>16082.23</v>
      </c>
    </row>
    <row r="57" spans="1:8" x14ac:dyDescent="0.2">
      <c r="A57" s="71" t="s">
        <v>377</v>
      </c>
      <c r="B57" s="71" t="s">
        <v>376</v>
      </c>
      <c r="C57" s="96" t="s">
        <v>1648</v>
      </c>
      <c r="D57" s="105">
        <v>2</v>
      </c>
      <c r="E57">
        <v>1.27</v>
      </c>
      <c r="G57" s="103">
        <v>1.27</v>
      </c>
      <c r="H57" s="102">
        <f t="shared" si="0"/>
        <v>20222.21</v>
      </c>
    </row>
    <row r="58" spans="1:8" x14ac:dyDescent="0.2">
      <c r="A58" s="71" t="s">
        <v>378</v>
      </c>
      <c r="B58" s="71" t="s">
        <v>376</v>
      </c>
      <c r="C58" s="96" t="s">
        <v>1648</v>
      </c>
      <c r="D58" s="105">
        <v>7</v>
      </c>
      <c r="E58">
        <v>2.64</v>
      </c>
      <c r="G58" s="103">
        <v>2.64</v>
      </c>
      <c r="H58" s="102">
        <f t="shared" si="0"/>
        <v>42036.72</v>
      </c>
    </row>
    <row r="59" spans="1:8" x14ac:dyDescent="0.2">
      <c r="A59" s="71" t="s">
        <v>379</v>
      </c>
      <c r="B59" s="71" t="s">
        <v>376</v>
      </c>
      <c r="C59" s="96" t="s">
        <v>1648</v>
      </c>
      <c r="D59" s="105">
        <v>14</v>
      </c>
      <c r="E59">
        <v>5.91</v>
      </c>
      <c r="G59" s="103">
        <v>5.91</v>
      </c>
      <c r="H59" s="102">
        <f t="shared" si="0"/>
        <v>94104.930000000008</v>
      </c>
    </row>
    <row r="60" spans="1:8" x14ac:dyDescent="0.2">
      <c r="A60" s="71" t="s">
        <v>380</v>
      </c>
      <c r="B60" s="71" t="s">
        <v>381</v>
      </c>
      <c r="C60" s="96" t="s">
        <v>1648</v>
      </c>
      <c r="D60" s="105">
        <v>2</v>
      </c>
      <c r="E60">
        <v>1.26</v>
      </c>
      <c r="G60" s="103">
        <v>1.26</v>
      </c>
      <c r="H60" s="102">
        <f t="shared" si="0"/>
        <v>20062.98</v>
      </c>
    </row>
    <row r="61" spans="1:8" x14ac:dyDescent="0.2">
      <c r="A61" s="71" t="s">
        <v>382</v>
      </c>
      <c r="B61" s="71" t="s">
        <v>381</v>
      </c>
      <c r="C61" s="96" t="s">
        <v>1648</v>
      </c>
      <c r="D61" s="105">
        <v>4</v>
      </c>
      <c r="E61">
        <v>1.65</v>
      </c>
      <c r="G61" s="103">
        <v>1.65</v>
      </c>
      <c r="H61" s="102">
        <f t="shared" si="0"/>
        <v>26272.949999999997</v>
      </c>
    </row>
    <row r="62" spans="1:8" x14ac:dyDescent="0.2">
      <c r="A62" s="71" t="s">
        <v>383</v>
      </c>
      <c r="B62" s="71" t="s">
        <v>381</v>
      </c>
      <c r="C62" s="96" t="s">
        <v>1648</v>
      </c>
      <c r="D62" s="105">
        <v>8</v>
      </c>
      <c r="E62">
        <v>2.57</v>
      </c>
      <c r="G62" s="103">
        <v>2.57</v>
      </c>
      <c r="H62" s="102">
        <f t="shared" si="0"/>
        <v>40922.11</v>
      </c>
    </row>
    <row r="63" spans="1:8" x14ac:dyDescent="0.2">
      <c r="A63" s="71" t="s">
        <v>384</v>
      </c>
      <c r="B63" s="71" t="s">
        <v>381</v>
      </c>
      <c r="C63" s="96" t="s">
        <v>1648</v>
      </c>
      <c r="D63" s="105">
        <v>19</v>
      </c>
      <c r="E63">
        <v>5.68</v>
      </c>
      <c r="G63" s="103">
        <v>5.68</v>
      </c>
      <c r="H63" s="102">
        <f t="shared" si="0"/>
        <v>90442.64</v>
      </c>
    </row>
    <row r="64" spans="1:8" x14ac:dyDescent="0.2">
      <c r="A64" s="71" t="s">
        <v>385</v>
      </c>
      <c r="B64" s="71" t="s">
        <v>386</v>
      </c>
      <c r="C64" s="96" t="s">
        <v>1648</v>
      </c>
      <c r="D64" s="105">
        <v>3</v>
      </c>
      <c r="E64">
        <v>0.87</v>
      </c>
      <c r="G64" s="103">
        <v>0.87</v>
      </c>
      <c r="H64" s="102">
        <f t="shared" si="0"/>
        <v>13853.01</v>
      </c>
    </row>
    <row r="65" spans="1:8" x14ac:dyDescent="0.2">
      <c r="A65" s="71" t="s">
        <v>387</v>
      </c>
      <c r="B65" s="71" t="s">
        <v>386</v>
      </c>
      <c r="C65" s="96" t="s">
        <v>1648</v>
      </c>
      <c r="D65" s="105">
        <v>4</v>
      </c>
      <c r="E65">
        <v>1.08</v>
      </c>
      <c r="G65" s="103">
        <v>1.08</v>
      </c>
      <c r="H65" s="102">
        <f t="shared" si="0"/>
        <v>17196.84</v>
      </c>
    </row>
    <row r="66" spans="1:8" x14ac:dyDescent="0.2">
      <c r="A66" s="71" t="s">
        <v>388</v>
      </c>
      <c r="B66" s="71" t="s">
        <v>386</v>
      </c>
      <c r="C66" s="96" t="s">
        <v>1648</v>
      </c>
      <c r="D66" s="105">
        <v>7</v>
      </c>
      <c r="E66">
        <v>1.46</v>
      </c>
      <c r="G66" s="103">
        <v>1.46</v>
      </c>
      <c r="H66" s="102">
        <f t="shared" si="0"/>
        <v>23247.579999999998</v>
      </c>
    </row>
    <row r="67" spans="1:8" x14ac:dyDescent="0.2">
      <c r="A67" s="71" t="s">
        <v>389</v>
      </c>
      <c r="B67" s="71" t="s">
        <v>386</v>
      </c>
      <c r="C67" s="96" t="s">
        <v>1648</v>
      </c>
      <c r="D67" s="105">
        <v>12</v>
      </c>
      <c r="E67">
        <v>3.47</v>
      </c>
      <c r="G67" s="103">
        <v>3.47</v>
      </c>
      <c r="H67" s="102">
        <f t="shared" si="0"/>
        <v>55252.810000000005</v>
      </c>
    </row>
    <row r="68" spans="1:8" x14ac:dyDescent="0.2">
      <c r="A68" s="71" t="s">
        <v>390</v>
      </c>
      <c r="B68" s="71" t="s">
        <v>391</v>
      </c>
      <c r="C68" s="96" t="s">
        <v>1648</v>
      </c>
      <c r="D68" s="105">
        <v>3</v>
      </c>
      <c r="E68">
        <v>0.74</v>
      </c>
      <c r="G68" s="103">
        <v>0.74</v>
      </c>
      <c r="H68" s="102">
        <f t="shared" si="0"/>
        <v>11783.02</v>
      </c>
    </row>
    <row r="69" spans="1:8" x14ac:dyDescent="0.2">
      <c r="A69" s="71" t="s">
        <v>392</v>
      </c>
      <c r="B69" s="71" t="s">
        <v>391</v>
      </c>
      <c r="C69" s="96" t="s">
        <v>1648</v>
      </c>
      <c r="D69" s="105">
        <v>4</v>
      </c>
      <c r="E69">
        <v>0.81</v>
      </c>
      <c r="G69" s="103">
        <v>0.81</v>
      </c>
      <c r="H69" s="102">
        <f t="shared" si="0"/>
        <v>12897.630000000001</v>
      </c>
    </row>
    <row r="70" spans="1:8" x14ac:dyDescent="0.2">
      <c r="A70" s="71" t="s">
        <v>393</v>
      </c>
      <c r="B70" s="71" t="s">
        <v>391</v>
      </c>
      <c r="C70" s="96" t="s">
        <v>1648</v>
      </c>
      <c r="D70" s="105">
        <v>6</v>
      </c>
      <c r="E70">
        <v>1.19</v>
      </c>
      <c r="G70" s="103">
        <v>1.19</v>
      </c>
      <c r="H70" s="102">
        <f t="shared" si="0"/>
        <v>18948.37</v>
      </c>
    </row>
    <row r="71" spans="1:8" x14ac:dyDescent="0.2">
      <c r="A71" s="71" t="s">
        <v>394</v>
      </c>
      <c r="B71" s="71" t="s">
        <v>391</v>
      </c>
      <c r="C71" s="96" t="s">
        <v>1648</v>
      </c>
      <c r="D71" s="105">
        <v>10</v>
      </c>
      <c r="E71">
        <v>2.2599999999999998</v>
      </c>
      <c r="G71" s="103">
        <v>2.2599999999999998</v>
      </c>
      <c r="H71" s="102">
        <f t="shared" si="0"/>
        <v>35985.979999999996</v>
      </c>
    </row>
    <row r="72" spans="1:8" x14ac:dyDescent="0.2">
      <c r="A72" s="71" t="s">
        <v>395</v>
      </c>
      <c r="B72" s="71" t="s">
        <v>396</v>
      </c>
      <c r="C72" s="96" t="s">
        <v>1648</v>
      </c>
      <c r="D72" s="105">
        <v>4</v>
      </c>
      <c r="E72">
        <v>0.53</v>
      </c>
      <c r="G72" s="103">
        <v>0.53</v>
      </c>
      <c r="H72" s="102">
        <f t="shared" si="0"/>
        <v>8439.19</v>
      </c>
    </row>
    <row r="73" spans="1:8" x14ac:dyDescent="0.2">
      <c r="A73" s="71" t="s">
        <v>397</v>
      </c>
      <c r="B73" s="71" t="s">
        <v>396</v>
      </c>
      <c r="C73" s="96" t="s">
        <v>1648</v>
      </c>
      <c r="D73" s="105">
        <v>7</v>
      </c>
      <c r="E73">
        <v>0.65</v>
      </c>
      <c r="G73" s="103">
        <v>0.65</v>
      </c>
      <c r="H73" s="102">
        <f t="shared" si="0"/>
        <v>10349.950000000001</v>
      </c>
    </row>
    <row r="74" spans="1:8" x14ac:dyDescent="0.2">
      <c r="A74" s="71" t="s">
        <v>398</v>
      </c>
      <c r="B74" s="71" t="s">
        <v>396</v>
      </c>
      <c r="C74" s="96" t="s">
        <v>1648</v>
      </c>
      <c r="D74" s="105">
        <v>7</v>
      </c>
      <c r="E74">
        <v>0.93</v>
      </c>
      <c r="G74" s="103">
        <v>0.93</v>
      </c>
      <c r="H74" s="102">
        <f t="shared" si="0"/>
        <v>14808.390000000001</v>
      </c>
    </row>
    <row r="75" spans="1:8" x14ac:dyDescent="0.2">
      <c r="A75" s="71" t="s">
        <v>399</v>
      </c>
      <c r="B75" s="71" t="s">
        <v>396</v>
      </c>
      <c r="C75" s="96" t="s">
        <v>1648</v>
      </c>
      <c r="D75" s="105">
        <v>12</v>
      </c>
      <c r="E75">
        <v>2.54</v>
      </c>
      <c r="G75" s="103">
        <v>2.54</v>
      </c>
      <c r="H75" s="102">
        <f t="shared" si="0"/>
        <v>40444.42</v>
      </c>
    </row>
    <row r="76" spans="1:8" x14ac:dyDescent="0.2">
      <c r="A76" s="71" t="s">
        <v>400</v>
      </c>
      <c r="B76" s="71" t="s">
        <v>401</v>
      </c>
      <c r="C76" s="96" t="s">
        <v>1648</v>
      </c>
      <c r="D76" s="105">
        <v>3</v>
      </c>
      <c r="E76">
        <v>0.73</v>
      </c>
      <c r="G76" s="103">
        <v>0.73</v>
      </c>
      <c r="H76" s="102">
        <f t="shared" si="0"/>
        <v>11623.789999999999</v>
      </c>
    </row>
    <row r="77" spans="1:8" x14ac:dyDescent="0.2">
      <c r="A77" s="71" t="s">
        <v>402</v>
      </c>
      <c r="B77" s="71" t="s">
        <v>401</v>
      </c>
      <c r="C77" s="96" t="s">
        <v>1648</v>
      </c>
      <c r="D77" s="105">
        <v>4</v>
      </c>
      <c r="E77">
        <v>0.89</v>
      </c>
      <c r="G77" s="103">
        <v>0.89</v>
      </c>
      <c r="H77" s="102">
        <f t="shared" si="0"/>
        <v>14171.47</v>
      </c>
    </row>
    <row r="78" spans="1:8" x14ac:dyDescent="0.2">
      <c r="A78" s="71" t="s">
        <v>403</v>
      </c>
      <c r="B78" s="71" t="s">
        <v>401</v>
      </c>
      <c r="C78" s="96" t="s">
        <v>1648</v>
      </c>
      <c r="D78" s="105">
        <v>7</v>
      </c>
      <c r="E78">
        <v>1.4</v>
      </c>
      <c r="G78" s="103">
        <v>1.4</v>
      </c>
      <c r="H78" s="102">
        <f t="shared" si="0"/>
        <v>22292.199999999997</v>
      </c>
    </row>
    <row r="79" spans="1:8" x14ac:dyDescent="0.2">
      <c r="A79" s="71" t="s">
        <v>404</v>
      </c>
      <c r="B79" s="71" t="s">
        <v>401</v>
      </c>
      <c r="C79" s="96" t="s">
        <v>1648</v>
      </c>
      <c r="D79" s="105">
        <v>12</v>
      </c>
      <c r="E79">
        <v>3.68</v>
      </c>
      <c r="G79" s="103">
        <v>3.68</v>
      </c>
      <c r="H79" s="102">
        <f t="shared" si="0"/>
        <v>58596.639999999999</v>
      </c>
    </row>
    <row r="80" spans="1:8" x14ac:dyDescent="0.2">
      <c r="A80" s="71" t="s">
        <v>405</v>
      </c>
      <c r="B80" s="71" t="s">
        <v>406</v>
      </c>
      <c r="C80" s="96" t="s">
        <v>1648</v>
      </c>
      <c r="D80" s="105">
        <v>3</v>
      </c>
      <c r="E80">
        <v>0.75</v>
      </c>
      <c r="G80" s="103">
        <v>0.75</v>
      </c>
      <c r="H80" s="102">
        <f t="shared" si="0"/>
        <v>11942.25</v>
      </c>
    </row>
    <row r="81" spans="1:8" x14ac:dyDescent="0.2">
      <c r="A81" s="71" t="s">
        <v>407</v>
      </c>
      <c r="B81" s="71" t="s">
        <v>406</v>
      </c>
      <c r="C81" s="96" t="s">
        <v>1648</v>
      </c>
      <c r="D81" s="105">
        <v>4</v>
      </c>
      <c r="E81">
        <v>1.02</v>
      </c>
      <c r="G81" s="103">
        <v>1.02</v>
      </c>
      <c r="H81" s="102">
        <f t="shared" si="0"/>
        <v>16241.460000000001</v>
      </c>
    </row>
    <row r="82" spans="1:8" x14ac:dyDescent="0.2">
      <c r="A82" s="71" t="s">
        <v>408</v>
      </c>
      <c r="B82" s="71" t="s">
        <v>406</v>
      </c>
      <c r="C82" s="96" t="s">
        <v>1648</v>
      </c>
      <c r="D82" s="105">
        <v>5</v>
      </c>
      <c r="E82">
        <v>1.35</v>
      </c>
      <c r="G82" s="103">
        <v>1.35</v>
      </c>
      <c r="H82" s="102">
        <f t="shared" ref="H82:H145" si="1">G82*15923</f>
        <v>21496.050000000003</v>
      </c>
    </row>
    <row r="83" spans="1:8" x14ac:dyDescent="0.2">
      <c r="A83" s="71" t="s">
        <v>409</v>
      </c>
      <c r="B83" s="71" t="s">
        <v>406</v>
      </c>
      <c r="C83" s="96" t="s">
        <v>1648</v>
      </c>
      <c r="D83" s="105">
        <v>10</v>
      </c>
      <c r="E83">
        <v>3.11</v>
      </c>
      <c r="G83" s="103">
        <v>3.11</v>
      </c>
      <c r="H83" s="102">
        <f t="shared" si="1"/>
        <v>49520.53</v>
      </c>
    </row>
    <row r="84" spans="1:8" x14ac:dyDescent="0.2">
      <c r="A84" s="71" t="s">
        <v>410</v>
      </c>
      <c r="B84" s="71" t="s">
        <v>1725</v>
      </c>
      <c r="C84" s="96" t="s">
        <v>1648</v>
      </c>
      <c r="D84" s="105">
        <v>3</v>
      </c>
      <c r="E84">
        <v>0.72</v>
      </c>
      <c r="G84" s="103">
        <v>0.72</v>
      </c>
      <c r="H84" s="102">
        <f t="shared" si="1"/>
        <v>11464.56</v>
      </c>
    </row>
    <row r="85" spans="1:8" x14ac:dyDescent="0.2">
      <c r="A85" s="71" t="s">
        <v>411</v>
      </c>
      <c r="B85" s="71" t="s">
        <v>1725</v>
      </c>
      <c r="C85" s="96" t="s">
        <v>1648</v>
      </c>
      <c r="D85" s="105">
        <v>4</v>
      </c>
      <c r="E85">
        <v>0.84</v>
      </c>
      <c r="G85" s="103">
        <v>0.84</v>
      </c>
      <c r="H85" s="102">
        <f t="shared" si="1"/>
        <v>13375.32</v>
      </c>
    </row>
    <row r="86" spans="1:8" x14ac:dyDescent="0.2">
      <c r="A86" s="71" t="s">
        <v>412</v>
      </c>
      <c r="B86" s="71" t="s">
        <v>1725</v>
      </c>
      <c r="C86" s="96" t="s">
        <v>1648</v>
      </c>
      <c r="D86" s="105">
        <v>6</v>
      </c>
      <c r="E86">
        <v>1.1499999999999999</v>
      </c>
      <c r="G86" s="103">
        <v>1.1499999999999999</v>
      </c>
      <c r="H86" s="102">
        <f t="shared" si="1"/>
        <v>18311.449999999997</v>
      </c>
    </row>
    <row r="87" spans="1:8" x14ac:dyDescent="0.2">
      <c r="A87" s="71" t="s">
        <v>413</v>
      </c>
      <c r="B87" s="71" t="s">
        <v>1725</v>
      </c>
      <c r="C87" s="96" t="s">
        <v>1648</v>
      </c>
      <c r="D87" s="105">
        <v>10</v>
      </c>
      <c r="E87">
        <v>2.4500000000000002</v>
      </c>
      <c r="G87" s="103">
        <v>2.4500000000000002</v>
      </c>
      <c r="H87" s="102">
        <f t="shared" si="1"/>
        <v>39011.350000000006</v>
      </c>
    </row>
    <row r="88" spans="1:8" x14ac:dyDescent="0.2">
      <c r="A88" s="71" t="s">
        <v>414</v>
      </c>
      <c r="B88" s="71" t="s">
        <v>415</v>
      </c>
      <c r="C88" s="96" t="s">
        <v>1648</v>
      </c>
      <c r="D88" s="105">
        <v>2</v>
      </c>
      <c r="E88">
        <v>0.69</v>
      </c>
      <c r="G88" s="103">
        <v>0.69</v>
      </c>
      <c r="H88" s="102">
        <f t="shared" si="1"/>
        <v>10986.869999999999</v>
      </c>
    </row>
    <row r="89" spans="1:8" x14ac:dyDescent="0.2">
      <c r="A89" s="71" t="s">
        <v>416</v>
      </c>
      <c r="B89" s="71" t="s">
        <v>415</v>
      </c>
      <c r="C89" s="96" t="s">
        <v>1648</v>
      </c>
      <c r="D89" s="105">
        <v>3</v>
      </c>
      <c r="E89">
        <v>0.76</v>
      </c>
      <c r="G89" s="103">
        <v>0.76</v>
      </c>
      <c r="H89" s="102">
        <f t="shared" si="1"/>
        <v>12101.48</v>
      </c>
    </row>
    <row r="90" spans="1:8" x14ac:dyDescent="0.2">
      <c r="A90" s="71" t="s">
        <v>417</v>
      </c>
      <c r="B90" s="71" t="s">
        <v>415</v>
      </c>
      <c r="C90" s="96" t="s">
        <v>1648</v>
      </c>
      <c r="D90" s="105">
        <v>4</v>
      </c>
      <c r="E90">
        <v>0.99</v>
      </c>
      <c r="G90" s="103">
        <v>0.99</v>
      </c>
      <c r="H90" s="102">
        <f t="shared" si="1"/>
        <v>15763.77</v>
      </c>
    </row>
    <row r="91" spans="1:8" x14ac:dyDescent="0.2">
      <c r="A91" s="71" t="s">
        <v>418</v>
      </c>
      <c r="B91" s="71" t="s">
        <v>415</v>
      </c>
      <c r="C91" s="96" t="s">
        <v>1648</v>
      </c>
      <c r="D91" s="105">
        <v>8</v>
      </c>
      <c r="E91">
        <v>1.84</v>
      </c>
      <c r="G91" s="103">
        <v>1.84</v>
      </c>
      <c r="H91" s="102">
        <f t="shared" si="1"/>
        <v>29298.32</v>
      </c>
    </row>
    <row r="92" spans="1:8" x14ac:dyDescent="0.2">
      <c r="A92" s="71" t="s">
        <v>419</v>
      </c>
      <c r="B92" s="71" t="s">
        <v>420</v>
      </c>
      <c r="C92" s="96" t="s">
        <v>1648</v>
      </c>
      <c r="D92" s="105">
        <v>2</v>
      </c>
      <c r="E92">
        <v>0.56999999999999995</v>
      </c>
      <c r="G92" s="103">
        <v>0.56999999999999995</v>
      </c>
      <c r="H92" s="102">
        <f t="shared" si="1"/>
        <v>9076.1099999999988</v>
      </c>
    </row>
    <row r="93" spans="1:8" x14ac:dyDescent="0.2">
      <c r="A93" s="71" t="s">
        <v>421</v>
      </c>
      <c r="B93" s="71" t="s">
        <v>420</v>
      </c>
      <c r="C93" s="96" t="s">
        <v>1648</v>
      </c>
      <c r="D93" s="105">
        <v>2</v>
      </c>
      <c r="E93">
        <v>0.61</v>
      </c>
      <c r="G93" s="103">
        <v>0.61</v>
      </c>
      <c r="H93" s="102">
        <f t="shared" si="1"/>
        <v>9713.0300000000007</v>
      </c>
    </row>
    <row r="94" spans="1:8" x14ac:dyDescent="0.2">
      <c r="A94" s="71" t="s">
        <v>422</v>
      </c>
      <c r="B94" s="71" t="s">
        <v>420</v>
      </c>
      <c r="C94" s="96" t="s">
        <v>1648</v>
      </c>
      <c r="D94" s="105">
        <v>3</v>
      </c>
      <c r="E94">
        <v>0.74</v>
      </c>
      <c r="G94" s="103">
        <v>0.74</v>
      </c>
      <c r="H94" s="102">
        <f t="shared" si="1"/>
        <v>11783.02</v>
      </c>
    </row>
    <row r="95" spans="1:8" x14ac:dyDescent="0.2">
      <c r="A95" s="71" t="s">
        <v>423</v>
      </c>
      <c r="B95" s="71" t="s">
        <v>420</v>
      </c>
      <c r="C95" s="96" t="s">
        <v>1648</v>
      </c>
      <c r="D95" s="105">
        <v>7</v>
      </c>
      <c r="E95">
        <v>1.43</v>
      </c>
      <c r="G95" s="103">
        <v>1.43</v>
      </c>
      <c r="H95" s="102">
        <f t="shared" si="1"/>
        <v>22769.89</v>
      </c>
    </row>
    <row r="96" spans="1:8" x14ac:dyDescent="0.2">
      <c r="A96" s="71" t="s">
        <v>424</v>
      </c>
      <c r="B96" s="71" t="s">
        <v>425</v>
      </c>
      <c r="C96" s="96" t="s">
        <v>1648</v>
      </c>
      <c r="D96" s="105">
        <v>3</v>
      </c>
      <c r="E96">
        <v>0.56999999999999995</v>
      </c>
      <c r="G96" s="103">
        <v>0.56999999999999995</v>
      </c>
      <c r="H96" s="102">
        <f t="shared" si="1"/>
        <v>9076.1099999999988</v>
      </c>
    </row>
    <row r="97" spans="1:8" x14ac:dyDescent="0.2">
      <c r="A97" s="71" t="s">
        <v>426</v>
      </c>
      <c r="B97" s="71" t="s">
        <v>425</v>
      </c>
      <c r="C97" s="96" t="s">
        <v>1648</v>
      </c>
      <c r="D97" s="105">
        <v>4</v>
      </c>
      <c r="E97">
        <v>0.68</v>
      </c>
      <c r="G97" s="103">
        <v>0.68</v>
      </c>
      <c r="H97" s="102">
        <f t="shared" si="1"/>
        <v>10827.640000000001</v>
      </c>
    </row>
    <row r="98" spans="1:8" x14ac:dyDescent="0.2">
      <c r="A98" s="71" t="s">
        <v>427</v>
      </c>
      <c r="B98" s="71" t="s">
        <v>425</v>
      </c>
      <c r="C98" s="96" t="s">
        <v>1648</v>
      </c>
      <c r="D98" s="105">
        <v>5</v>
      </c>
      <c r="E98">
        <v>0.87</v>
      </c>
      <c r="G98" s="103">
        <v>0.87</v>
      </c>
      <c r="H98" s="102">
        <f t="shared" si="1"/>
        <v>13853.01</v>
      </c>
    </row>
    <row r="99" spans="1:8" x14ac:dyDescent="0.2">
      <c r="A99" s="71" t="s">
        <v>428</v>
      </c>
      <c r="B99" s="71" t="s">
        <v>425</v>
      </c>
      <c r="C99" s="96" t="s">
        <v>1648</v>
      </c>
      <c r="D99" s="105">
        <v>10</v>
      </c>
      <c r="E99">
        <v>1.98</v>
      </c>
      <c r="G99" s="103">
        <v>1.98</v>
      </c>
      <c r="H99" s="102">
        <f t="shared" si="1"/>
        <v>31527.54</v>
      </c>
    </row>
    <row r="100" spans="1:8" x14ac:dyDescent="0.2">
      <c r="A100" s="71" t="s">
        <v>429</v>
      </c>
      <c r="B100" s="71" t="s">
        <v>430</v>
      </c>
      <c r="C100" s="96" t="s">
        <v>1648</v>
      </c>
      <c r="D100" s="105">
        <v>6</v>
      </c>
      <c r="E100">
        <v>0.94</v>
      </c>
      <c r="G100" s="103">
        <v>0.94</v>
      </c>
      <c r="H100" s="102">
        <f t="shared" si="1"/>
        <v>14967.619999999999</v>
      </c>
    </row>
    <row r="101" spans="1:8" x14ac:dyDescent="0.2">
      <c r="A101" s="71" t="s">
        <v>431</v>
      </c>
      <c r="B101" s="71" t="s">
        <v>430</v>
      </c>
      <c r="C101" s="96" t="s">
        <v>1648</v>
      </c>
      <c r="D101" s="105">
        <v>6</v>
      </c>
      <c r="E101">
        <v>1.76</v>
      </c>
      <c r="G101" s="103">
        <v>1.76</v>
      </c>
      <c r="H101" s="102">
        <f t="shared" si="1"/>
        <v>28024.48</v>
      </c>
    </row>
    <row r="102" spans="1:8" x14ac:dyDescent="0.2">
      <c r="A102" s="71" t="s">
        <v>432</v>
      </c>
      <c r="B102" s="71" t="s">
        <v>430</v>
      </c>
      <c r="C102" s="96" t="s">
        <v>1648</v>
      </c>
      <c r="D102" s="105">
        <v>10</v>
      </c>
      <c r="E102">
        <v>2.2599999999999998</v>
      </c>
      <c r="G102" s="103">
        <v>2.2599999999999998</v>
      </c>
      <c r="H102" s="102">
        <f t="shared" si="1"/>
        <v>35985.979999999996</v>
      </c>
    </row>
    <row r="103" spans="1:8" x14ac:dyDescent="0.2">
      <c r="A103" s="71" t="s">
        <v>433</v>
      </c>
      <c r="B103" s="71" t="s">
        <v>430</v>
      </c>
      <c r="C103" s="96" t="s">
        <v>1648</v>
      </c>
      <c r="D103" s="105">
        <v>15</v>
      </c>
      <c r="E103">
        <v>4.32</v>
      </c>
      <c r="G103" s="103">
        <v>4.32</v>
      </c>
      <c r="H103" s="102">
        <f t="shared" si="1"/>
        <v>68787.360000000001</v>
      </c>
    </row>
    <row r="104" spans="1:8" x14ac:dyDescent="0.2">
      <c r="A104" s="71" t="s">
        <v>434</v>
      </c>
      <c r="B104" s="71" t="s">
        <v>435</v>
      </c>
      <c r="C104" s="96" t="s">
        <v>1648</v>
      </c>
      <c r="D104" s="105">
        <v>4</v>
      </c>
      <c r="E104">
        <v>0.63</v>
      </c>
      <c r="G104" s="103">
        <v>0.63</v>
      </c>
      <c r="H104" s="102">
        <f t="shared" si="1"/>
        <v>10031.49</v>
      </c>
    </row>
    <row r="105" spans="1:8" x14ac:dyDescent="0.2">
      <c r="A105" s="71" t="s">
        <v>436</v>
      </c>
      <c r="B105" s="71" t="s">
        <v>435</v>
      </c>
      <c r="C105" s="96" t="s">
        <v>1648</v>
      </c>
      <c r="D105" s="105">
        <v>5</v>
      </c>
      <c r="E105">
        <v>1.08</v>
      </c>
      <c r="G105" s="103">
        <v>1.08</v>
      </c>
      <c r="H105" s="102">
        <f t="shared" si="1"/>
        <v>17196.84</v>
      </c>
    </row>
    <row r="106" spans="1:8" x14ac:dyDescent="0.2">
      <c r="A106" s="71" t="s">
        <v>437</v>
      </c>
      <c r="B106" s="71" t="s">
        <v>435</v>
      </c>
      <c r="C106" s="96" t="s">
        <v>1648</v>
      </c>
      <c r="D106" s="105">
        <v>8</v>
      </c>
      <c r="E106">
        <v>1.79</v>
      </c>
      <c r="G106" s="103">
        <v>1.79</v>
      </c>
      <c r="H106" s="102">
        <f t="shared" si="1"/>
        <v>28502.170000000002</v>
      </c>
    </row>
    <row r="107" spans="1:8" x14ac:dyDescent="0.2">
      <c r="A107" s="71" t="s">
        <v>438</v>
      </c>
      <c r="B107" s="71" t="s">
        <v>435</v>
      </c>
      <c r="C107" s="96" t="s">
        <v>1648</v>
      </c>
      <c r="D107" s="105">
        <v>15</v>
      </c>
      <c r="E107">
        <v>4.13</v>
      </c>
      <c r="G107" s="103">
        <v>4.13</v>
      </c>
      <c r="H107" s="102">
        <f t="shared" si="1"/>
        <v>65761.990000000005</v>
      </c>
    </row>
    <row r="108" spans="1:8" x14ac:dyDescent="0.2">
      <c r="A108" s="71" t="s">
        <v>439</v>
      </c>
      <c r="B108" s="71" t="s">
        <v>440</v>
      </c>
      <c r="C108" s="96" t="s">
        <v>1648</v>
      </c>
      <c r="D108" s="105">
        <v>3</v>
      </c>
      <c r="E108">
        <v>0.49</v>
      </c>
      <c r="G108" s="103">
        <v>0.49</v>
      </c>
      <c r="H108" s="102">
        <f t="shared" si="1"/>
        <v>7802.2699999999995</v>
      </c>
    </row>
    <row r="109" spans="1:8" x14ac:dyDescent="0.2">
      <c r="A109" s="71" t="s">
        <v>441</v>
      </c>
      <c r="B109" s="71" t="s">
        <v>440</v>
      </c>
      <c r="C109" s="96" t="s">
        <v>1648</v>
      </c>
      <c r="D109" s="105">
        <v>4</v>
      </c>
      <c r="E109">
        <v>0.71</v>
      </c>
      <c r="G109" s="103">
        <v>0.71</v>
      </c>
      <c r="H109" s="102">
        <f t="shared" si="1"/>
        <v>11305.33</v>
      </c>
    </row>
    <row r="110" spans="1:8" x14ac:dyDescent="0.2">
      <c r="A110" s="71" t="s">
        <v>442</v>
      </c>
      <c r="B110" s="71" t="s">
        <v>440</v>
      </c>
      <c r="C110" s="96" t="s">
        <v>1648</v>
      </c>
      <c r="D110" s="105">
        <v>6</v>
      </c>
      <c r="E110">
        <v>1.2</v>
      </c>
      <c r="G110" s="103">
        <v>1.2</v>
      </c>
      <c r="H110" s="102">
        <f t="shared" si="1"/>
        <v>19107.599999999999</v>
      </c>
    </row>
    <row r="111" spans="1:8" x14ac:dyDescent="0.2">
      <c r="A111" s="71" t="s">
        <v>443</v>
      </c>
      <c r="B111" s="71" t="s">
        <v>440</v>
      </c>
      <c r="C111" s="96" t="s">
        <v>1648</v>
      </c>
      <c r="D111" s="105">
        <v>11</v>
      </c>
      <c r="E111">
        <v>2.63</v>
      </c>
      <c r="G111" s="103">
        <v>2.63</v>
      </c>
      <c r="H111" s="102">
        <f t="shared" si="1"/>
        <v>41877.49</v>
      </c>
    </row>
    <row r="112" spans="1:8" x14ac:dyDescent="0.2">
      <c r="A112" s="71" t="s">
        <v>444</v>
      </c>
      <c r="B112" s="71" t="s">
        <v>445</v>
      </c>
      <c r="C112" s="96" t="s">
        <v>1648</v>
      </c>
      <c r="D112" s="105">
        <v>2</v>
      </c>
      <c r="E112">
        <v>0.54</v>
      </c>
      <c r="G112" s="103">
        <v>0.54</v>
      </c>
      <c r="H112" s="102">
        <f t="shared" si="1"/>
        <v>8598.42</v>
      </c>
    </row>
    <row r="113" spans="1:8" x14ac:dyDescent="0.2">
      <c r="A113" s="71" t="s">
        <v>446</v>
      </c>
      <c r="B113" s="71" t="s">
        <v>445</v>
      </c>
      <c r="C113" s="96" t="s">
        <v>1648</v>
      </c>
      <c r="D113" s="105">
        <v>3</v>
      </c>
      <c r="E113">
        <v>0.63</v>
      </c>
      <c r="G113" s="103">
        <v>0.63</v>
      </c>
      <c r="H113" s="102">
        <f t="shared" si="1"/>
        <v>10031.49</v>
      </c>
    </row>
    <row r="114" spans="1:8" x14ac:dyDescent="0.2">
      <c r="A114" s="71" t="s">
        <v>447</v>
      </c>
      <c r="B114" s="71" t="s">
        <v>445</v>
      </c>
      <c r="C114" s="96" t="s">
        <v>1648</v>
      </c>
      <c r="D114" s="105">
        <v>5</v>
      </c>
      <c r="E114">
        <v>0.92</v>
      </c>
      <c r="G114" s="103">
        <v>0.92</v>
      </c>
      <c r="H114" s="102">
        <f t="shared" si="1"/>
        <v>14649.16</v>
      </c>
    </row>
    <row r="115" spans="1:8" x14ac:dyDescent="0.2">
      <c r="A115" s="71" t="s">
        <v>448</v>
      </c>
      <c r="B115" s="71" t="s">
        <v>445</v>
      </c>
      <c r="C115" s="96" t="s">
        <v>1648</v>
      </c>
      <c r="D115" s="105">
        <v>9</v>
      </c>
      <c r="E115">
        <v>2.21</v>
      </c>
      <c r="G115" s="103">
        <v>2.21</v>
      </c>
      <c r="H115" s="102">
        <f t="shared" si="1"/>
        <v>35189.83</v>
      </c>
    </row>
    <row r="116" spans="1:8" x14ac:dyDescent="0.2">
      <c r="A116" s="71" t="s">
        <v>449</v>
      </c>
      <c r="B116" s="71" t="s">
        <v>450</v>
      </c>
      <c r="C116" s="96" t="s">
        <v>1648</v>
      </c>
      <c r="D116" s="105">
        <v>2</v>
      </c>
      <c r="E116">
        <v>0.47</v>
      </c>
      <c r="G116" s="103">
        <v>0.47</v>
      </c>
      <c r="H116" s="102">
        <f t="shared" si="1"/>
        <v>7483.8099999999995</v>
      </c>
    </row>
    <row r="117" spans="1:8" x14ac:dyDescent="0.2">
      <c r="A117" s="71" t="s">
        <v>451</v>
      </c>
      <c r="B117" s="71" t="s">
        <v>450</v>
      </c>
      <c r="C117" s="96" t="s">
        <v>1648</v>
      </c>
      <c r="D117" s="105">
        <v>3</v>
      </c>
      <c r="E117">
        <v>0.59</v>
      </c>
      <c r="G117" s="103">
        <v>0.59</v>
      </c>
      <c r="H117" s="102">
        <f t="shared" si="1"/>
        <v>9394.57</v>
      </c>
    </row>
    <row r="118" spans="1:8" x14ac:dyDescent="0.2">
      <c r="A118" s="71" t="s">
        <v>452</v>
      </c>
      <c r="B118" s="71" t="s">
        <v>450</v>
      </c>
      <c r="C118" s="96" t="s">
        <v>1648</v>
      </c>
      <c r="D118" s="105">
        <v>4</v>
      </c>
      <c r="E118">
        <v>0.85</v>
      </c>
      <c r="G118" s="103">
        <v>0.85</v>
      </c>
      <c r="H118" s="102">
        <f t="shared" si="1"/>
        <v>13534.55</v>
      </c>
    </row>
    <row r="119" spans="1:8" x14ac:dyDescent="0.2">
      <c r="A119" s="71" t="s">
        <v>453</v>
      </c>
      <c r="B119" s="71" t="s">
        <v>450</v>
      </c>
      <c r="C119" s="96" t="s">
        <v>1648</v>
      </c>
      <c r="D119" s="105">
        <v>9</v>
      </c>
      <c r="E119">
        <v>2.2200000000000002</v>
      </c>
      <c r="G119" s="103">
        <v>2.2200000000000002</v>
      </c>
      <c r="H119" s="102">
        <f t="shared" si="1"/>
        <v>35349.060000000005</v>
      </c>
    </row>
    <row r="120" spans="1:8" x14ac:dyDescent="0.2">
      <c r="A120" s="71" t="s">
        <v>454</v>
      </c>
      <c r="B120" s="71" t="s">
        <v>455</v>
      </c>
      <c r="C120" s="96" t="s">
        <v>1648</v>
      </c>
      <c r="D120" s="105">
        <v>2</v>
      </c>
      <c r="E120">
        <v>0.51</v>
      </c>
      <c r="G120" s="103">
        <v>0.51</v>
      </c>
      <c r="H120" s="102">
        <f t="shared" si="1"/>
        <v>8120.7300000000005</v>
      </c>
    </row>
    <row r="121" spans="1:8" x14ac:dyDescent="0.2">
      <c r="A121" s="71" t="s">
        <v>456</v>
      </c>
      <c r="B121" s="71" t="s">
        <v>455</v>
      </c>
      <c r="C121" s="96" t="s">
        <v>1648</v>
      </c>
      <c r="D121" s="105">
        <v>3</v>
      </c>
      <c r="E121">
        <v>0.6</v>
      </c>
      <c r="G121" s="103">
        <v>0.6</v>
      </c>
      <c r="H121" s="102">
        <f t="shared" si="1"/>
        <v>9553.7999999999993</v>
      </c>
    </row>
    <row r="122" spans="1:8" x14ac:dyDescent="0.2">
      <c r="A122" s="71" t="s">
        <v>457</v>
      </c>
      <c r="B122" s="71" t="s">
        <v>455</v>
      </c>
      <c r="C122" s="96" t="s">
        <v>1648</v>
      </c>
      <c r="D122" s="105">
        <v>4</v>
      </c>
      <c r="E122">
        <v>0.79</v>
      </c>
      <c r="G122" s="103">
        <v>0.79</v>
      </c>
      <c r="H122" s="102">
        <f t="shared" si="1"/>
        <v>12579.17</v>
      </c>
    </row>
    <row r="123" spans="1:8" x14ac:dyDescent="0.2">
      <c r="A123" s="71" t="s">
        <v>458</v>
      </c>
      <c r="B123" s="71" t="s">
        <v>455</v>
      </c>
      <c r="C123" s="96" t="s">
        <v>1648</v>
      </c>
      <c r="D123" s="105">
        <v>6</v>
      </c>
      <c r="E123">
        <v>1.23</v>
      </c>
      <c r="G123" s="103">
        <v>1.23</v>
      </c>
      <c r="H123" s="102">
        <f t="shared" si="1"/>
        <v>19585.29</v>
      </c>
    </row>
    <row r="124" spans="1:8" x14ac:dyDescent="0.2">
      <c r="A124" s="71" t="s">
        <v>459</v>
      </c>
      <c r="B124" s="71" t="s">
        <v>460</v>
      </c>
      <c r="C124" s="96" t="s">
        <v>1648</v>
      </c>
      <c r="D124" s="105">
        <v>2</v>
      </c>
      <c r="E124">
        <v>0.66</v>
      </c>
      <c r="G124" s="103">
        <v>0.66</v>
      </c>
      <c r="H124" s="102">
        <f t="shared" si="1"/>
        <v>10509.18</v>
      </c>
    </row>
    <row r="125" spans="1:8" x14ac:dyDescent="0.2">
      <c r="A125" s="71" t="s">
        <v>461</v>
      </c>
      <c r="B125" s="71" t="s">
        <v>460</v>
      </c>
      <c r="C125" s="96" t="s">
        <v>1648</v>
      </c>
      <c r="D125" s="105">
        <v>3</v>
      </c>
      <c r="E125">
        <v>0.9</v>
      </c>
      <c r="G125" s="103">
        <v>0.9</v>
      </c>
      <c r="H125" s="102">
        <f t="shared" si="1"/>
        <v>14330.7</v>
      </c>
    </row>
    <row r="126" spans="1:8" x14ac:dyDescent="0.2">
      <c r="A126" s="71" t="s">
        <v>462</v>
      </c>
      <c r="B126" s="71" t="s">
        <v>460</v>
      </c>
      <c r="C126" s="96" t="s">
        <v>1648</v>
      </c>
      <c r="D126" s="105">
        <v>5</v>
      </c>
      <c r="E126">
        <v>1.35</v>
      </c>
      <c r="G126" s="103">
        <v>1.35</v>
      </c>
      <c r="H126" s="102">
        <f t="shared" si="1"/>
        <v>21496.050000000003</v>
      </c>
    </row>
    <row r="127" spans="1:8" x14ac:dyDescent="0.2">
      <c r="A127" s="71" t="s">
        <v>463</v>
      </c>
      <c r="B127" s="71" t="s">
        <v>460</v>
      </c>
      <c r="C127" s="96" t="s">
        <v>1648</v>
      </c>
      <c r="D127" s="105">
        <v>10</v>
      </c>
      <c r="E127">
        <v>3.14</v>
      </c>
      <c r="G127" s="103">
        <v>3.14</v>
      </c>
      <c r="H127" s="102">
        <f t="shared" si="1"/>
        <v>49998.22</v>
      </c>
    </row>
    <row r="128" spans="1:8" x14ac:dyDescent="0.2">
      <c r="A128" s="71" t="s">
        <v>464</v>
      </c>
      <c r="B128" s="71" t="s">
        <v>465</v>
      </c>
      <c r="C128" s="96" t="s">
        <v>1648</v>
      </c>
      <c r="D128" s="105">
        <v>2</v>
      </c>
      <c r="E128">
        <v>0.64</v>
      </c>
      <c r="G128" s="103">
        <v>0.64</v>
      </c>
      <c r="H128" s="102">
        <f t="shared" si="1"/>
        <v>10190.719999999999</v>
      </c>
    </row>
    <row r="129" spans="1:8" x14ac:dyDescent="0.2">
      <c r="A129" s="71" t="s">
        <v>466</v>
      </c>
      <c r="B129" s="71" t="s">
        <v>465</v>
      </c>
      <c r="C129" s="96" t="s">
        <v>1648</v>
      </c>
      <c r="D129" s="105">
        <v>3</v>
      </c>
      <c r="E129">
        <v>0.91</v>
      </c>
      <c r="G129" s="103">
        <v>0.91</v>
      </c>
      <c r="H129" s="102">
        <f t="shared" si="1"/>
        <v>14489.93</v>
      </c>
    </row>
    <row r="130" spans="1:8" x14ac:dyDescent="0.2">
      <c r="A130" s="71" t="s">
        <v>467</v>
      </c>
      <c r="B130" s="71" t="s">
        <v>465</v>
      </c>
      <c r="C130" s="96" t="s">
        <v>1648</v>
      </c>
      <c r="D130" s="105">
        <v>6</v>
      </c>
      <c r="E130">
        <v>1.49</v>
      </c>
      <c r="G130" s="103">
        <v>1.49</v>
      </c>
      <c r="H130" s="102">
        <f t="shared" si="1"/>
        <v>23725.27</v>
      </c>
    </row>
    <row r="131" spans="1:8" x14ac:dyDescent="0.2">
      <c r="A131" s="71" t="s">
        <v>468</v>
      </c>
      <c r="B131" s="71" t="s">
        <v>465</v>
      </c>
      <c r="C131" s="96" t="s">
        <v>1648</v>
      </c>
      <c r="D131" s="105">
        <v>11</v>
      </c>
      <c r="E131">
        <v>3.48</v>
      </c>
      <c r="G131" s="103">
        <v>3.48</v>
      </c>
      <c r="H131" s="102">
        <f t="shared" si="1"/>
        <v>55412.04</v>
      </c>
    </row>
    <row r="132" spans="1:8" x14ac:dyDescent="0.2">
      <c r="A132" s="71" t="s">
        <v>469</v>
      </c>
      <c r="B132" s="71" t="s">
        <v>470</v>
      </c>
      <c r="C132" s="96" t="s">
        <v>1648</v>
      </c>
      <c r="D132" s="105">
        <v>1</v>
      </c>
      <c r="E132">
        <v>0.64</v>
      </c>
      <c r="G132" s="103">
        <v>0.64</v>
      </c>
      <c r="H132" s="102">
        <f t="shared" si="1"/>
        <v>10190.719999999999</v>
      </c>
    </row>
    <row r="133" spans="1:8" x14ac:dyDescent="0.2">
      <c r="A133" s="71" t="s">
        <v>471</v>
      </c>
      <c r="B133" s="71" t="s">
        <v>470</v>
      </c>
      <c r="C133" s="96" t="s">
        <v>1648</v>
      </c>
      <c r="D133" s="105">
        <v>2</v>
      </c>
      <c r="E133">
        <v>0.83</v>
      </c>
      <c r="G133" s="103">
        <v>0.83</v>
      </c>
      <c r="H133" s="102">
        <f t="shared" si="1"/>
        <v>13216.09</v>
      </c>
    </row>
    <row r="134" spans="1:8" x14ac:dyDescent="0.2">
      <c r="A134" s="71" t="s">
        <v>472</v>
      </c>
      <c r="B134" s="71" t="s">
        <v>470</v>
      </c>
      <c r="C134" s="96" t="s">
        <v>1648</v>
      </c>
      <c r="D134" s="105">
        <v>4</v>
      </c>
      <c r="E134">
        <v>1.18</v>
      </c>
      <c r="G134" s="103">
        <v>1.18</v>
      </c>
      <c r="H134" s="102">
        <f t="shared" si="1"/>
        <v>18789.14</v>
      </c>
    </row>
    <row r="135" spans="1:8" x14ac:dyDescent="0.2">
      <c r="A135" s="71" t="s">
        <v>473</v>
      </c>
      <c r="B135" s="71" t="s">
        <v>470</v>
      </c>
      <c r="C135" s="96" t="s">
        <v>1648</v>
      </c>
      <c r="D135" s="105">
        <v>9</v>
      </c>
      <c r="E135">
        <v>2.67</v>
      </c>
      <c r="G135" s="103">
        <v>2.67</v>
      </c>
      <c r="H135" s="102">
        <f t="shared" si="1"/>
        <v>42514.409999999996</v>
      </c>
    </row>
    <row r="136" spans="1:8" x14ac:dyDescent="0.2">
      <c r="A136" s="71" t="s">
        <v>474</v>
      </c>
      <c r="B136" s="71" t="s">
        <v>475</v>
      </c>
      <c r="C136" s="96" t="s">
        <v>1648</v>
      </c>
      <c r="D136" s="105">
        <v>3</v>
      </c>
      <c r="E136">
        <v>0.61</v>
      </c>
      <c r="G136" s="103">
        <v>0.61</v>
      </c>
      <c r="H136" s="102">
        <f t="shared" si="1"/>
        <v>9713.0300000000007</v>
      </c>
    </row>
    <row r="137" spans="1:8" x14ac:dyDescent="0.2">
      <c r="A137" s="71" t="s">
        <v>476</v>
      </c>
      <c r="B137" s="71" t="s">
        <v>475</v>
      </c>
      <c r="C137" s="96" t="s">
        <v>1648</v>
      </c>
      <c r="D137" s="105">
        <v>4</v>
      </c>
      <c r="E137">
        <v>0.76</v>
      </c>
      <c r="G137" s="103">
        <v>0.76</v>
      </c>
      <c r="H137" s="102">
        <f t="shared" si="1"/>
        <v>12101.48</v>
      </c>
    </row>
    <row r="138" spans="1:8" x14ac:dyDescent="0.2">
      <c r="A138" s="71" t="s">
        <v>477</v>
      </c>
      <c r="B138" s="71" t="s">
        <v>475</v>
      </c>
      <c r="C138" s="96" t="s">
        <v>1648</v>
      </c>
      <c r="D138" s="105">
        <v>5</v>
      </c>
      <c r="E138">
        <v>1.03</v>
      </c>
      <c r="G138" s="103">
        <v>1.03</v>
      </c>
      <c r="H138" s="102">
        <f t="shared" si="1"/>
        <v>16400.689999999999</v>
      </c>
    </row>
    <row r="139" spans="1:8" x14ac:dyDescent="0.2">
      <c r="A139" s="71" t="s">
        <v>478</v>
      </c>
      <c r="B139" s="71" t="s">
        <v>475</v>
      </c>
      <c r="C139" s="96" t="s">
        <v>1648</v>
      </c>
      <c r="D139" s="105">
        <v>10</v>
      </c>
      <c r="E139">
        <v>2.37</v>
      </c>
      <c r="G139" s="103">
        <v>2.37</v>
      </c>
      <c r="H139" s="102">
        <f t="shared" si="1"/>
        <v>37737.51</v>
      </c>
    </row>
    <row r="140" spans="1:8" x14ac:dyDescent="0.2">
      <c r="A140" s="71" t="s">
        <v>479</v>
      </c>
      <c r="B140" s="71" t="s">
        <v>480</v>
      </c>
      <c r="C140" s="96" t="s">
        <v>1648</v>
      </c>
      <c r="D140" s="105">
        <v>2</v>
      </c>
      <c r="E140">
        <v>0.84</v>
      </c>
      <c r="G140" s="103">
        <v>0.84</v>
      </c>
      <c r="H140" s="102">
        <f t="shared" si="1"/>
        <v>13375.32</v>
      </c>
    </row>
    <row r="141" spans="1:8" x14ac:dyDescent="0.2">
      <c r="A141" s="71" t="s">
        <v>481</v>
      </c>
      <c r="B141" s="71" t="s">
        <v>480</v>
      </c>
      <c r="C141" s="96" t="s">
        <v>1648</v>
      </c>
      <c r="D141" s="105">
        <v>3</v>
      </c>
      <c r="E141">
        <v>1.23</v>
      </c>
      <c r="G141" s="103">
        <v>1.23</v>
      </c>
      <c r="H141" s="102">
        <f t="shared" si="1"/>
        <v>19585.29</v>
      </c>
    </row>
    <row r="142" spans="1:8" x14ac:dyDescent="0.2">
      <c r="A142" s="71" t="s">
        <v>482</v>
      </c>
      <c r="B142" s="71" t="s">
        <v>480</v>
      </c>
      <c r="C142" s="96" t="s">
        <v>1648</v>
      </c>
      <c r="D142" s="105">
        <v>6</v>
      </c>
      <c r="E142">
        <v>2.12</v>
      </c>
      <c r="G142" s="103">
        <v>2.12</v>
      </c>
      <c r="H142" s="102">
        <f t="shared" si="1"/>
        <v>33756.76</v>
      </c>
    </row>
    <row r="143" spans="1:8" x14ac:dyDescent="0.2">
      <c r="A143" s="71" t="s">
        <v>483</v>
      </c>
      <c r="B143" s="71" t="s">
        <v>480</v>
      </c>
      <c r="C143" s="96" t="s">
        <v>1648</v>
      </c>
      <c r="D143" s="105">
        <v>13</v>
      </c>
      <c r="E143">
        <v>4.05</v>
      </c>
      <c r="G143" s="103">
        <v>4.05</v>
      </c>
      <c r="H143" s="102">
        <f t="shared" si="1"/>
        <v>64488.149999999994</v>
      </c>
    </row>
    <row r="144" spans="1:8" x14ac:dyDescent="0.2">
      <c r="A144" s="71" t="s">
        <v>484</v>
      </c>
      <c r="B144" s="71" t="s">
        <v>485</v>
      </c>
      <c r="C144" s="96" t="s">
        <v>1648</v>
      </c>
      <c r="D144" s="105">
        <v>2</v>
      </c>
      <c r="E144">
        <v>0.71</v>
      </c>
      <c r="G144" s="103">
        <v>0.71</v>
      </c>
      <c r="H144" s="102">
        <f t="shared" si="1"/>
        <v>11305.33</v>
      </c>
    </row>
    <row r="145" spans="1:8" x14ac:dyDescent="0.2">
      <c r="A145" s="71" t="s">
        <v>486</v>
      </c>
      <c r="B145" s="71" t="s">
        <v>485</v>
      </c>
      <c r="C145" s="96" t="s">
        <v>1648</v>
      </c>
      <c r="D145" s="105">
        <v>3</v>
      </c>
      <c r="E145">
        <v>0.85</v>
      </c>
      <c r="G145" s="103">
        <v>0.85</v>
      </c>
      <c r="H145" s="102">
        <f t="shared" si="1"/>
        <v>13534.55</v>
      </c>
    </row>
    <row r="146" spans="1:8" x14ac:dyDescent="0.2">
      <c r="A146" s="71" t="s">
        <v>487</v>
      </c>
      <c r="B146" s="71" t="s">
        <v>485</v>
      </c>
      <c r="C146" s="96" t="s">
        <v>1648</v>
      </c>
      <c r="D146" s="105">
        <v>6</v>
      </c>
      <c r="E146">
        <v>1.49</v>
      </c>
      <c r="G146" s="103">
        <v>1.49</v>
      </c>
      <c r="H146" s="102">
        <f t="shared" ref="H146:H209" si="2">G146*15923</f>
        <v>23725.27</v>
      </c>
    </row>
    <row r="147" spans="1:8" x14ac:dyDescent="0.2">
      <c r="A147" s="71" t="s">
        <v>488</v>
      </c>
      <c r="B147" s="71" t="s">
        <v>485</v>
      </c>
      <c r="C147" s="96" t="s">
        <v>1648</v>
      </c>
      <c r="D147" s="105">
        <v>18</v>
      </c>
      <c r="E147">
        <v>6.34</v>
      </c>
      <c r="G147" s="103">
        <v>6.34</v>
      </c>
      <c r="H147" s="102">
        <f t="shared" si="2"/>
        <v>100951.81999999999</v>
      </c>
    </row>
    <row r="148" spans="1:8" x14ac:dyDescent="0.2">
      <c r="A148" s="71" t="s">
        <v>489</v>
      </c>
      <c r="B148" s="71" t="s">
        <v>490</v>
      </c>
      <c r="C148" s="96" t="s">
        <v>1648</v>
      </c>
      <c r="D148" s="105">
        <v>3</v>
      </c>
      <c r="E148">
        <v>0.38</v>
      </c>
      <c r="G148" s="103">
        <v>0.38</v>
      </c>
      <c r="H148" s="102">
        <f t="shared" si="2"/>
        <v>6050.74</v>
      </c>
    </row>
    <row r="149" spans="1:8" x14ac:dyDescent="0.2">
      <c r="A149" s="71" t="s">
        <v>491</v>
      </c>
      <c r="B149" s="71" t="s">
        <v>490</v>
      </c>
      <c r="C149" s="96" t="s">
        <v>1648</v>
      </c>
      <c r="D149" s="105">
        <v>4</v>
      </c>
      <c r="E149">
        <v>0.53</v>
      </c>
      <c r="G149" s="103">
        <v>0.53</v>
      </c>
      <c r="H149" s="102">
        <f t="shared" si="2"/>
        <v>8439.19</v>
      </c>
    </row>
    <row r="150" spans="1:8" x14ac:dyDescent="0.2">
      <c r="A150" s="71" t="s">
        <v>492</v>
      </c>
      <c r="B150" s="71" t="s">
        <v>490</v>
      </c>
      <c r="C150" s="96" t="s">
        <v>1648</v>
      </c>
      <c r="D150" s="105">
        <v>6</v>
      </c>
      <c r="E150">
        <v>0.92</v>
      </c>
      <c r="G150" s="103">
        <v>0.92</v>
      </c>
      <c r="H150" s="102">
        <f t="shared" si="2"/>
        <v>14649.16</v>
      </c>
    </row>
    <row r="151" spans="1:8" x14ac:dyDescent="0.2">
      <c r="A151" s="71" t="s">
        <v>493</v>
      </c>
      <c r="B151" s="71" t="s">
        <v>490</v>
      </c>
      <c r="C151" s="96" t="s">
        <v>1648</v>
      </c>
      <c r="D151" s="105">
        <v>11</v>
      </c>
      <c r="E151">
        <v>2.13</v>
      </c>
      <c r="G151" s="103">
        <v>2.13</v>
      </c>
      <c r="H151" s="102">
        <f t="shared" si="2"/>
        <v>33915.99</v>
      </c>
    </row>
    <row r="152" spans="1:8" x14ac:dyDescent="0.2">
      <c r="A152" s="71" t="s">
        <v>494</v>
      </c>
      <c r="B152" s="71" t="s">
        <v>495</v>
      </c>
      <c r="C152" s="96" t="s">
        <v>1648</v>
      </c>
      <c r="D152" s="105">
        <v>2</v>
      </c>
      <c r="E152">
        <v>0.48</v>
      </c>
      <c r="G152" s="103">
        <v>0.48</v>
      </c>
      <c r="H152" s="102">
        <f t="shared" si="2"/>
        <v>7643.04</v>
      </c>
    </row>
    <row r="153" spans="1:8" x14ac:dyDescent="0.2">
      <c r="A153" s="71" t="s">
        <v>496</v>
      </c>
      <c r="B153" s="71" t="s">
        <v>495</v>
      </c>
      <c r="C153" s="96" t="s">
        <v>1648</v>
      </c>
      <c r="D153" s="105">
        <v>3</v>
      </c>
      <c r="E153">
        <v>0.6</v>
      </c>
      <c r="G153" s="103">
        <v>0.6</v>
      </c>
      <c r="H153" s="102">
        <f t="shared" si="2"/>
        <v>9553.7999999999993</v>
      </c>
    </row>
    <row r="154" spans="1:8" x14ac:dyDescent="0.2">
      <c r="A154" s="71" t="s">
        <v>497</v>
      </c>
      <c r="B154" s="71" t="s">
        <v>495</v>
      </c>
      <c r="C154" s="96" t="s">
        <v>1648</v>
      </c>
      <c r="D154" s="105">
        <v>4</v>
      </c>
      <c r="E154">
        <v>0.89</v>
      </c>
      <c r="G154" s="103">
        <v>0.89</v>
      </c>
      <c r="H154" s="102">
        <f t="shared" si="2"/>
        <v>14171.47</v>
      </c>
    </row>
    <row r="155" spans="1:8" x14ac:dyDescent="0.2">
      <c r="A155" s="71" t="s">
        <v>498</v>
      </c>
      <c r="B155" s="71" t="s">
        <v>495</v>
      </c>
      <c r="C155" s="96" t="s">
        <v>1648</v>
      </c>
      <c r="D155" s="105">
        <v>10</v>
      </c>
      <c r="E155">
        <v>2.5099999999999998</v>
      </c>
      <c r="G155" s="103">
        <v>2.5099999999999998</v>
      </c>
      <c r="H155" s="102">
        <f t="shared" si="2"/>
        <v>39966.729999999996</v>
      </c>
    </row>
    <row r="156" spans="1:8" x14ac:dyDescent="0.2">
      <c r="A156" s="71" t="s">
        <v>499</v>
      </c>
      <c r="B156" s="71" t="s">
        <v>500</v>
      </c>
      <c r="C156" s="96" t="s">
        <v>1648</v>
      </c>
      <c r="D156" s="105">
        <v>2</v>
      </c>
      <c r="E156">
        <v>1.51</v>
      </c>
      <c r="G156" s="103">
        <v>1.51</v>
      </c>
      <c r="H156" s="102">
        <f t="shared" si="2"/>
        <v>24043.73</v>
      </c>
    </row>
    <row r="157" spans="1:8" x14ac:dyDescent="0.2">
      <c r="A157" s="71" t="s">
        <v>501</v>
      </c>
      <c r="B157" s="71" t="s">
        <v>500</v>
      </c>
      <c r="C157" s="96" t="s">
        <v>1648</v>
      </c>
      <c r="D157" s="105">
        <v>4</v>
      </c>
      <c r="E157">
        <v>2.0299999999999998</v>
      </c>
      <c r="G157" s="103">
        <v>2.0299999999999998</v>
      </c>
      <c r="H157" s="102">
        <f t="shared" si="2"/>
        <v>32323.69</v>
      </c>
    </row>
    <row r="158" spans="1:8" x14ac:dyDescent="0.2">
      <c r="A158" s="71" t="s">
        <v>502</v>
      </c>
      <c r="B158" s="71" t="s">
        <v>500</v>
      </c>
      <c r="C158" s="96" t="s">
        <v>1648</v>
      </c>
      <c r="D158" s="105">
        <v>8</v>
      </c>
      <c r="E158">
        <v>3.55</v>
      </c>
      <c r="G158" s="103">
        <v>3.55</v>
      </c>
      <c r="H158" s="102">
        <f t="shared" si="2"/>
        <v>56526.649999999994</v>
      </c>
    </row>
    <row r="159" spans="1:8" x14ac:dyDescent="0.2">
      <c r="A159" s="71" t="s">
        <v>503</v>
      </c>
      <c r="B159" s="71" t="s">
        <v>500</v>
      </c>
      <c r="C159" s="96" t="s">
        <v>1648</v>
      </c>
      <c r="D159" s="105">
        <v>18</v>
      </c>
      <c r="E159">
        <v>7.51</v>
      </c>
      <c r="G159" s="103">
        <v>7.51</v>
      </c>
      <c r="H159" s="102">
        <f t="shared" si="2"/>
        <v>119581.73</v>
      </c>
    </row>
    <row r="160" spans="1:8" x14ac:dyDescent="0.2">
      <c r="A160" s="71" t="s">
        <v>504</v>
      </c>
      <c r="B160" s="71" t="s">
        <v>505</v>
      </c>
      <c r="C160" s="96" t="s">
        <v>1648</v>
      </c>
      <c r="D160" s="105">
        <v>3</v>
      </c>
      <c r="E160">
        <v>0.87</v>
      </c>
      <c r="G160" s="103">
        <v>0.87</v>
      </c>
      <c r="H160" s="102">
        <f t="shared" si="2"/>
        <v>13853.01</v>
      </c>
    </row>
    <row r="161" spans="1:8" x14ac:dyDescent="0.2">
      <c r="A161" s="71" t="s">
        <v>506</v>
      </c>
      <c r="B161" s="71" t="s">
        <v>505</v>
      </c>
      <c r="C161" s="96" t="s">
        <v>1648</v>
      </c>
      <c r="D161" s="105">
        <v>8</v>
      </c>
      <c r="E161">
        <v>2.2999999999999998</v>
      </c>
      <c r="G161" s="103">
        <v>2.2999999999999998</v>
      </c>
      <c r="H161" s="102">
        <f t="shared" si="2"/>
        <v>36622.899999999994</v>
      </c>
    </row>
    <row r="162" spans="1:8" x14ac:dyDescent="0.2">
      <c r="A162" s="71" t="s">
        <v>507</v>
      </c>
      <c r="B162" s="71" t="s">
        <v>505</v>
      </c>
      <c r="C162" s="96" t="s">
        <v>1648</v>
      </c>
      <c r="D162" s="105">
        <v>13</v>
      </c>
      <c r="E162">
        <v>3.7</v>
      </c>
      <c r="G162" s="103">
        <v>3.7</v>
      </c>
      <c r="H162" s="102">
        <f t="shared" si="2"/>
        <v>58915.100000000006</v>
      </c>
    </row>
    <row r="163" spans="1:8" x14ac:dyDescent="0.2">
      <c r="A163" s="71" t="s">
        <v>508</v>
      </c>
      <c r="B163" s="71" t="s">
        <v>505</v>
      </c>
      <c r="C163" s="96" t="s">
        <v>1648</v>
      </c>
      <c r="D163" s="105">
        <v>24</v>
      </c>
      <c r="E163">
        <v>7.74</v>
      </c>
      <c r="G163" s="103">
        <v>7.74</v>
      </c>
      <c r="H163" s="102">
        <f t="shared" si="2"/>
        <v>123244.02</v>
      </c>
    </row>
    <row r="164" spans="1:8" x14ac:dyDescent="0.2">
      <c r="A164" s="71" t="s">
        <v>509</v>
      </c>
      <c r="B164" s="71" t="s">
        <v>510</v>
      </c>
      <c r="C164" s="96" t="s">
        <v>1648</v>
      </c>
      <c r="D164" s="105">
        <v>3</v>
      </c>
      <c r="E164">
        <v>1.32</v>
      </c>
      <c r="G164" s="103">
        <v>1.32</v>
      </c>
      <c r="H164" s="102">
        <f t="shared" si="2"/>
        <v>21018.36</v>
      </c>
    </row>
    <row r="165" spans="1:8" x14ac:dyDescent="0.2">
      <c r="A165" s="71" t="s">
        <v>511</v>
      </c>
      <c r="B165" s="71" t="s">
        <v>510</v>
      </c>
      <c r="C165" s="96" t="s">
        <v>1648</v>
      </c>
      <c r="D165" s="105">
        <v>4</v>
      </c>
      <c r="E165">
        <v>2.12</v>
      </c>
      <c r="G165" s="103">
        <v>2.12</v>
      </c>
      <c r="H165" s="102">
        <f t="shared" si="2"/>
        <v>33756.76</v>
      </c>
    </row>
    <row r="166" spans="1:8" x14ac:dyDescent="0.2">
      <c r="A166" s="71" t="s">
        <v>512</v>
      </c>
      <c r="B166" s="71" t="s">
        <v>510</v>
      </c>
      <c r="C166" s="96" t="s">
        <v>1648</v>
      </c>
      <c r="D166" s="105">
        <v>10</v>
      </c>
      <c r="E166">
        <v>3.81</v>
      </c>
      <c r="G166" s="103">
        <v>3.81</v>
      </c>
      <c r="H166" s="102">
        <f t="shared" si="2"/>
        <v>60666.63</v>
      </c>
    </row>
    <row r="167" spans="1:8" x14ac:dyDescent="0.2">
      <c r="A167" s="71" t="s">
        <v>513</v>
      </c>
      <c r="B167" s="71" t="s">
        <v>510</v>
      </c>
      <c r="C167" s="96" t="s">
        <v>1648</v>
      </c>
      <c r="D167" s="105">
        <v>15</v>
      </c>
      <c r="E167">
        <v>5.67</v>
      </c>
      <c r="G167" s="103">
        <v>5.67</v>
      </c>
      <c r="H167" s="102">
        <f t="shared" si="2"/>
        <v>90283.41</v>
      </c>
    </row>
    <row r="168" spans="1:8" x14ac:dyDescent="0.2">
      <c r="A168" s="71" t="s">
        <v>514</v>
      </c>
      <c r="B168" s="71" t="s">
        <v>515</v>
      </c>
      <c r="C168" s="96" t="s">
        <v>1648</v>
      </c>
      <c r="D168" s="105">
        <v>2</v>
      </c>
      <c r="E168">
        <v>1.08</v>
      </c>
      <c r="G168" s="103">
        <v>1.08</v>
      </c>
      <c r="H168" s="102">
        <f t="shared" si="2"/>
        <v>17196.84</v>
      </c>
    </row>
    <row r="169" spans="1:8" x14ac:dyDescent="0.2">
      <c r="A169" s="71" t="s">
        <v>516</v>
      </c>
      <c r="B169" s="71" t="s">
        <v>515</v>
      </c>
      <c r="C169" s="96" t="s">
        <v>1648</v>
      </c>
      <c r="D169" s="105">
        <v>3</v>
      </c>
      <c r="E169">
        <v>1.44</v>
      </c>
      <c r="G169" s="103">
        <v>1.44</v>
      </c>
      <c r="H169" s="102">
        <f t="shared" si="2"/>
        <v>22929.119999999999</v>
      </c>
    </row>
    <row r="170" spans="1:8" x14ac:dyDescent="0.2">
      <c r="A170" s="71" t="s">
        <v>517</v>
      </c>
      <c r="B170" s="71" t="s">
        <v>515</v>
      </c>
      <c r="C170" s="96" t="s">
        <v>1648</v>
      </c>
      <c r="D170" s="105">
        <v>6</v>
      </c>
      <c r="E170">
        <v>2.29</v>
      </c>
      <c r="G170" s="103">
        <v>2.29</v>
      </c>
      <c r="H170" s="102">
        <f t="shared" si="2"/>
        <v>36463.67</v>
      </c>
    </row>
    <row r="171" spans="1:8" x14ac:dyDescent="0.2">
      <c r="A171" s="71" t="s">
        <v>518</v>
      </c>
      <c r="B171" s="71" t="s">
        <v>515</v>
      </c>
      <c r="C171" s="96" t="s">
        <v>1648</v>
      </c>
      <c r="D171" s="105">
        <v>14</v>
      </c>
      <c r="E171">
        <v>5.27</v>
      </c>
      <c r="G171" s="103">
        <v>5.27</v>
      </c>
      <c r="H171" s="102">
        <f t="shared" si="2"/>
        <v>83914.209999999992</v>
      </c>
    </row>
    <row r="172" spans="1:8" x14ac:dyDescent="0.2">
      <c r="A172" s="71" t="s">
        <v>519</v>
      </c>
      <c r="B172" s="71" t="s">
        <v>520</v>
      </c>
      <c r="C172" s="96" t="s">
        <v>1648</v>
      </c>
      <c r="D172" s="105">
        <v>2</v>
      </c>
      <c r="E172">
        <v>0.94</v>
      </c>
      <c r="G172" s="103">
        <v>0.94</v>
      </c>
      <c r="H172" s="102">
        <f t="shared" si="2"/>
        <v>14967.619999999999</v>
      </c>
    </row>
    <row r="173" spans="1:8" x14ac:dyDescent="0.2">
      <c r="A173" s="71" t="s">
        <v>521</v>
      </c>
      <c r="B173" s="71" t="s">
        <v>520</v>
      </c>
      <c r="C173" s="96" t="s">
        <v>1648</v>
      </c>
      <c r="D173" s="105">
        <v>4</v>
      </c>
      <c r="E173">
        <v>1.31</v>
      </c>
      <c r="G173" s="103">
        <v>1.31</v>
      </c>
      <c r="H173" s="102">
        <f t="shared" si="2"/>
        <v>20859.13</v>
      </c>
    </row>
    <row r="174" spans="1:8" x14ac:dyDescent="0.2">
      <c r="A174" s="71" t="s">
        <v>522</v>
      </c>
      <c r="B174" s="71" t="s">
        <v>520</v>
      </c>
      <c r="C174" s="96" t="s">
        <v>1648</v>
      </c>
      <c r="D174" s="105">
        <v>7</v>
      </c>
      <c r="E174">
        <v>2.0299999999999998</v>
      </c>
      <c r="G174" s="103">
        <v>2.0299999999999998</v>
      </c>
      <c r="H174" s="102">
        <f t="shared" si="2"/>
        <v>32323.69</v>
      </c>
    </row>
    <row r="175" spans="1:8" x14ac:dyDescent="0.2">
      <c r="A175" s="71" t="s">
        <v>523</v>
      </c>
      <c r="B175" s="71" t="s">
        <v>520</v>
      </c>
      <c r="C175" s="96" t="s">
        <v>1648</v>
      </c>
      <c r="D175" s="105">
        <v>14</v>
      </c>
      <c r="E175">
        <v>4.76</v>
      </c>
      <c r="G175" s="103">
        <v>4.76</v>
      </c>
      <c r="H175" s="102">
        <f t="shared" si="2"/>
        <v>75793.48</v>
      </c>
    </row>
    <row r="176" spans="1:8" x14ac:dyDescent="0.2">
      <c r="A176" s="71" t="s">
        <v>524</v>
      </c>
      <c r="B176" s="71" t="s">
        <v>525</v>
      </c>
      <c r="C176" s="96" t="s">
        <v>1648</v>
      </c>
      <c r="D176" s="105">
        <v>1</v>
      </c>
      <c r="E176">
        <v>0.67</v>
      </c>
      <c r="G176" s="103">
        <v>0.67</v>
      </c>
      <c r="H176" s="102">
        <f t="shared" si="2"/>
        <v>10668.41</v>
      </c>
    </row>
    <row r="177" spans="1:8" x14ac:dyDescent="0.2">
      <c r="A177" s="71" t="s">
        <v>526</v>
      </c>
      <c r="B177" s="71" t="s">
        <v>525</v>
      </c>
      <c r="C177" s="96" t="s">
        <v>1648</v>
      </c>
      <c r="D177" s="105">
        <v>2</v>
      </c>
      <c r="E177">
        <v>0.79</v>
      </c>
      <c r="G177" s="103">
        <v>0.79</v>
      </c>
      <c r="H177" s="102">
        <f t="shared" si="2"/>
        <v>12579.17</v>
      </c>
    </row>
    <row r="178" spans="1:8" x14ac:dyDescent="0.2">
      <c r="A178" s="71" t="s">
        <v>527</v>
      </c>
      <c r="B178" s="71" t="s">
        <v>525</v>
      </c>
      <c r="C178" s="96" t="s">
        <v>1648</v>
      </c>
      <c r="D178" s="105">
        <v>3</v>
      </c>
      <c r="E178">
        <v>1.1599999999999999</v>
      </c>
      <c r="G178" s="103">
        <v>1.1599999999999999</v>
      </c>
      <c r="H178" s="102">
        <f t="shared" si="2"/>
        <v>18470.68</v>
      </c>
    </row>
    <row r="179" spans="1:8" x14ac:dyDescent="0.2">
      <c r="A179" s="71" t="s">
        <v>528</v>
      </c>
      <c r="B179" s="71" t="s">
        <v>525</v>
      </c>
      <c r="C179" s="96" t="s">
        <v>1648</v>
      </c>
      <c r="D179" s="105">
        <v>8</v>
      </c>
      <c r="E179">
        <v>2.66</v>
      </c>
      <c r="G179" s="103">
        <v>2.66</v>
      </c>
      <c r="H179" s="102">
        <f t="shared" si="2"/>
        <v>42355.18</v>
      </c>
    </row>
    <row r="180" spans="1:8" x14ac:dyDescent="0.2">
      <c r="A180" s="71" t="s">
        <v>529</v>
      </c>
      <c r="B180" s="71" t="s">
        <v>530</v>
      </c>
      <c r="C180" s="96" t="s">
        <v>1648</v>
      </c>
      <c r="D180" s="105">
        <v>2</v>
      </c>
      <c r="E180">
        <v>0.42</v>
      </c>
      <c r="G180" s="103">
        <v>0.42</v>
      </c>
      <c r="H180" s="102">
        <f t="shared" si="2"/>
        <v>6687.66</v>
      </c>
    </row>
    <row r="181" spans="1:8" x14ac:dyDescent="0.2">
      <c r="A181" s="71" t="s">
        <v>531</v>
      </c>
      <c r="B181" s="71" t="s">
        <v>530</v>
      </c>
      <c r="C181" s="96" t="s">
        <v>1648</v>
      </c>
      <c r="D181" s="105">
        <v>3</v>
      </c>
      <c r="E181">
        <v>0.66</v>
      </c>
      <c r="G181" s="103">
        <v>0.66</v>
      </c>
      <c r="H181" s="102">
        <f t="shared" si="2"/>
        <v>10509.18</v>
      </c>
    </row>
    <row r="182" spans="1:8" x14ac:dyDescent="0.2">
      <c r="A182" s="71" t="s">
        <v>532</v>
      </c>
      <c r="B182" s="71" t="s">
        <v>530</v>
      </c>
      <c r="C182" s="96" t="s">
        <v>1648</v>
      </c>
      <c r="D182" s="105">
        <v>5</v>
      </c>
      <c r="E182">
        <v>1.42</v>
      </c>
      <c r="G182" s="103">
        <v>1.42</v>
      </c>
      <c r="H182" s="102">
        <f t="shared" si="2"/>
        <v>22610.66</v>
      </c>
    </row>
    <row r="183" spans="1:8" x14ac:dyDescent="0.2">
      <c r="A183" s="71" t="s">
        <v>533</v>
      </c>
      <c r="B183" s="71" t="s">
        <v>530</v>
      </c>
      <c r="C183" s="96" t="s">
        <v>1648</v>
      </c>
      <c r="D183" s="105">
        <v>12</v>
      </c>
      <c r="E183">
        <v>3.58</v>
      </c>
      <c r="G183" s="103">
        <v>3.58</v>
      </c>
      <c r="H183" s="102">
        <f t="shared" si="2"/>
        <v>57004.340000000004</v>
      </c>
    </row>
    <row r="184" spans="1:8" x14ac:dyDescent="0.2">
      <c r="A184" s="71" t="s">
        <v>534</v>
      </c>
      <c r="B184" s="71" t="s">
        <v>535</v>
      </c>
      <c r="C184" s="96" t="s">
        <v>1648</v>
      </c>
      <c r="D184" s="105">
        <v>2</v>
      </c>
      <c r="E184">
        <v>0.77</v>
      </c>
      <c r="G184" s="103">
        <v>0.77</v>
      </c>
      <c r="H184" s="102">
        <f t="shared" si="2"/>
        <v>12260.710000000001</v>
      </c>
    </row>
    <row r="185" spans="1:8" x14ac:dyDescent="0.2">
      <c r="A185" s="71" t="s">
        <v>540</v>
      </c>
      <c r="B185" s="71" t="s">
        <v>535</v>
      </c>
      <c r="C185" s="96" t="s">
        <v>1648</v>
      </c>
      <c r="D185" s="105">
        <v>3</v>
      </c>
      <c r="E185">
        <v>0.97</v>
      </c>
      <c r="G185" s="103">
        <v>0.97</v>
      </c>
      <c r="H185" s="102">
        <f t="shared" si="2"/>
        <v>15445.31</v>
      </c>
    </row>
    <row r="186" spans="1:8" x14ac:dyDescent="0.2">
      <c r="A186" s="71" t="s">
        <v>541</v>
      </c>
      <c r="B186" s="71" t="s">
        <v>535</v>
      </c>
      <c r="C186" s="96" t="s">
        <v>1648</v>
      </c>
      <c r="D186" s="105">
        <v>6</v>
      </c>
      <c r="E186">
        <v>1.73</v>
      </c>
      <c r="G186" s="103">
        <v>1.73</v>
      </c>
      <c r="H186" s="102">
        <f t="shared" si="2"/>
        <v>27546.79</v>
      </c>
    </row>
    <row r="187" spans="1:8" x14ac:dyDescent="0.2">
      <c r="A187" s="71" t="s">
        <v>542</v>
      </c>
      <c r="B187" s="71" t="s">
        <v>535</v>
      </c>
      <c r="C187" s="96" t="s">
        <v>1648</v>
      </c>
      <c r="D187" s="105">
        <v>15</v>
      </c>
      <c r="E187">
        <v>4.01</v>
      </c>
      <c r="G187" s="103">
        <v>4.01</v>
      </c>
      <c r="H187" s="102">
        <f t="shared" si="2"/>
        <v>63851.229999999996</v>
      </c>
    </row>
    <row r="188" spans="1:8" x14ac:dyDescent="0.2">
      <c r="A188" s="71" t="s">
        <v>543</v>
      </c>
      <c r="B188" s="71" t="s">
        <v>544</v>
      </c>
      <c r="C188" s="96" t="s">
        <v>1648</v>
      </c>
      <c r="D188" s="105">
        <v>3</v>
      </c>
      <c r="E188">
        <v>0.6</v>
      </c>
      <c r="G188" s="103">
        <v>0.6</v>
      </c>
      <c r="H188" s="102">
        <f t="shared" si="2"/>
        <v>9553.7999999999993</v>
      </c>
    </row>
    <row r="189" spans="1:8" x14ac:dyDescent="0.2">
      <c r="A189" s="71" t="s">
        <v>545</v>
      </c>
      <c r="B189" s="71" t="s">
        <v>544</v>
      </c>
      <c r="C189" s="96" t="s">
        <v>1648</v>
      </c>
      <c r="D189" s="105">
        <v>4</v>
      </c>
      <c r="E189">
        <v>0.72</v>
      </c>
      <c r="G189" s="103">
        <v>0.72</v>
      </c>
      <c r="H189" s="102">
        <f t="shared" si="2"/>
        <v>11464.56</v>
      </c>
    </row>
    <row r="190" spans="1:8" x14ac:dyDescent="0.2">
      <c r="A190" s="71" t="s">
        <v>546</v>
      </c>
      <c r="B190" s="71" t="s">
        <v>544</v>
      </c>
      <c r="C190" s="96" t="s">
        <v>1648</v>
      </c>
      <c r="D190" s="105">
        <v>7</v>
      </c>
      <c r="E190">
        <v>1.28</v>
      </c>
      <c r="G190" s="103">
        <v>1.28</v>
      </c>
      <c r="H190" s="102">
        <f t="shared" si="2"/>
        <v>20381.439999999999</v>
      </c>
    </row>
    <row r="191" spans="1:8" x14ac:dyDescent="0.2">
      <c r="A191" s="71" t="s">
        <v>547</v>
      </c>
      <c r="B191" s="71" t="s">
        <v>544</v>
      </c>
      <c r="C191" s="96" t="s">
        <v>1648</v>
      </c>
      <c r="D191" s="105">
        <v>11</v>
      </c>
      <c r="E191">
        <v>2.39</v>
      </c>
      <c r="G191" s="103">
        <v>2.39</v>
      </c>
      <c r="H191" s="102">
        <f t="shared" si="2"/>
        <v>38055.97</v>
      </c>
    </row>
    <row r="192" spans="1:8" x14ac:dyDescent="0.2">
      <c r="A192" s="71" t="s">
        <v>548</v>
      </c>
      <c r="B192" s="71" t="s">
        <v>549</v>
      </c>
      <c r="C192" s="96" t="s">
        <v>1648</v>
      </c>
      <c r="D192" s="105">
        <v>2</v>
      </c>
      <c r="E192">
        <v>0.5</v>
      </c>
      <c r="G192" s="103">
        <v>0.5</v>
      </c>
      <c r="H192" s="102">
        <f t="shared" si="2"/>
        <v>7961.5</v>
      </c>
    </row>
    <row r="193" spans="1:8" x14ac:dyDescent="0.2">
      <c r="A193" s="71" t="s">
        <v>550</v>
      </c>
      <c r="B193" s="71" t="s">
        <v>549</v>
      </c>
      <c r="C193" s="96" t="s">
        <v>1648</v>
      </c>
      <c r="D193" s="105">
        <v>2</v>
      </c>
      <c r="E193">
        <v>0.55000000000000004</v>
      </c>
      <c r="G193" s="103">
        <v>0.55000000000000004</v>
      </c>
      <c r="H193" s="102">
        <f t="shared" si="2"/>
        <v>8757.6500000000015</v>
      </c>
    </row>
    <row r="194" spans="1:8" x14ac:dyDescent="0.2">
      <c r="A194" s="71" t="s">
        <v>551</v>
      </c>
      <c r="B194" s="71" t="s">
        <v>549</v>
      </c>
      <c r="C194" s="96" t="s">
        <v>1648</v>
      </c>
      <c r="D194" s="105">
        <v>3</v>
      </c>
      <c r="E194">
        <v>0.64</v>
      </c>
      <c r="G194" s="103">
        <v>0.64</v>
      </c>
      <c r="H194" s="102">
        <f t="shared" si="2"/>
        <v>10190.719999999999</v>
      </c>
    </row>
    <row r="195" spans="1:8" x14ac:dyDescent="0.2">
      <c r="A195" s="71" t="s">
        <v>552</v>
      </c>
      <c r="B195" s="71" t="s">
        <v>549</v>
      </c>
      <c r="C195" s="96" t="s">
        <v>1648</v>
      </c>
      <c r="D195" s="105">
        <v>5</v>
      </c>
      <c r="E195">
        <v>0.93</v>
      </c>
      <c r="G195" s="103">
        <v>0.93</v>
      </c>
      <c r="H195" s="102">
        <f t="shared" si="2"/>
        <v>14808.390000000001</v>
      </c>
    </row>
    <row r="196" spans="1:8" x14ac:dyDescent="0.2">
      <c r="A196" s="71" t="s">
        <v>553</v>
      </c>
      <c r="B196" s="71" t="s">
        <v>554</v>
      </c>
      <c r="C196" s="96" t="s">
        <v>1648</v>
      </c>
      <c r="D196" s="105">
        <v>2</v>
      </c>
      <c r="E196">
        <v>0.27</v>
      </c>
      <c r="G196" s="103">
        <v>0.27</v>
      </c>
      <c r="H196" s="102">
        <f t="shared" si="2"/>
        <v>4299.21</v>
      </c>
    </row>
    <row r="197" spans="1:8" x14ac:dyDescent="0.2">
      <c r="A197" s="71" t="s">
        <v>555</v>
      </c>
      <c r="B197" s="71" t="s">
        <v>554</v>
      </c>
      <c r="C197" s="96" t="s">
        <v>1648</v>
      </c>
      <c r="D197" s="105">
        <v>2</v>
      </c>
      <c r="E197">
        <v>0.41</v>
      </c>
      <c r="G197" s="103">
        <v>0.41</v>
      </c>
      <c r="H197" s="102">
        <f t="shared" si="2"/>
        <v>6528.4299999999994</v>
      </c>
    </row>
    <row r="198" spans="1:8" x14ac:dyDescent="0.2">
      <c r="A198" s="71" t="s">
        <v>556</v>
      </c>
      <c r="B198" s="71" t="s">
        <v>554</v>
      </c>
      <c r="C198" s="96" t="s">
        <v>1648</v>
      </c>
      <c r="D198" s="105">
        <v>4</v>
      </c>
      <c r="E198">
        <v>0.69</v>
      </c>
      <c r="G198" s="103">
        <v>0.69</v>
      </c>
      <c r="H198" s="102">
        <f t="shared" si="2"/>
        <v>10986.869999999999</v>
      </c>
    </row>
    <row r="199" spans="1:8" x14ac:dyDescent="0.2">
      <c r="A199" s="71" t="s">
        <v>557</v>
      </c>
      <c r="B199" s="71" t="s">
        <v>554</v>
      </c>
      <c r="C199" s="96" t="s">
        <v>1648</v>
      </c>
      <c r="D199" s="105">
        <v>7</v>
      </c>
      <c r="E199">
        <v>1.73</v>
      </c>
      <c r="G199" s="103">
        <v>1.73</v>
      </c>
      <c r="H199" s="102">
        <f t="shared" si="2"/>
        <v>27546.79</v>
      </c>
    </row>
    <row r="200" spans="1:8" x14ac:dyDescent="0.2">
      <c r="A200" s="71" t="s">
        <v>558</v>
      </c>
      <c r="B200" s="71" t="s">
        <v>559</v>
      </c>
      <c r="C200" s="96" t="s">
        <v>1648</v>
      </c>
      <c r="D200" s="105">
        <v>2</v>
      </c>
      <c r="E200">
        <v>0.45</v>
      </c>
      <c r="G200" s="103">
        <v>0.45</v>
      </c>
      <c r="H200" s="102">
        <f t="shared" si="2"/>
        <v>7165.35</v>
      </c>
    </row>
    <row r="201" spans="1:8" x14ac:dyDescent="0.2">
      <c r="A201" s="71" t="s">
        <v>560</v>
      </c>
      <c r="B201" s="71" t="s">
        <v>559</v>
      </c>
      <c r="C201" s="96" t="s">
        <v>1648</v>
      </c>
      <c r="D201" s="105">
        <v>3</v>
      </c>
      <c r="E201">
        <v>0.61</v>
      </c>
      <c r="G201" s="103">
        <v>0.61</v>
      </c>
      <c r="H201" s="102">
        <f t="shared" si="2"/>
        <v>9713.0300000000007</v>
      </c>
    </row>
    <row r="202" spans="1:8" x14ac:dyDescent="0.2">
      <c r="A202" s="71" t="s">
        <v>561</v>
      </c>
      <c r="B202" s="71" t="s">
        <v>559</v>
      </c>
      <c r="C202" s="96" t="s">
        <v>1648</v>
      </c>
      <c r="D202" s="105">
        <v>5</v>
      </c>
      <c r="E202">
        <v>1.05</v>
      </c>
      <c r="G202" s="103">
        <v>1.05</v>
      </c>
      <c r="H202" s="102">
        <f t="shared" si="2"/>
        <v>16719.150000000001</v>
      </c>
    </row>
    <row r="203" spans="1:8" x14ac:dyDescent="0.2">
      <c r="A203" s="71" t="s">
        <v>562</v>
      </c>
      <c r="B203" s="71" t="s">
        <v>559</v>
      </c>
      <c r="C203" s="96" t="s">
        <v>1648</v>
      </c>
      <c r="D203" s="105">
        <v>10</v>
      </c>
      <c r="E203">
        <v>2.46</v>
      </c>
      <c r="G203" s="103">
        <v>2.46</v>
      </c>
      <c r="H203" s="102">
        <f t="shared" si="2"/>
        <v>39170.58</v>
      </c>
    </row>
    <row r="204" spans="1:8" x14ac:dyDescent="0.2">
      <c r="A204" s="71" t="s">
        <v>563</v>
      </c>
      <c r="B204" s="71" t="s">
        <v>564</v>
      </c>
      <c r="C204" s="96" t="s">
        <v>1648</v>
      </c>
      <c r="D204" s="105">
        <v>2</v>
      </c>
      <c r="E204">
        <v>0.44</v>
      </c>
      <c r="G204" s="103">
        <v>0.44</v>
      </c>
      <c r="H204" s="102">
        <f t="shared" si="2"/>
        <v>7006.12</v>
      </c>
    </row>
    <row r="205" spans="1:8" x14ac:dyDescent="0.2">
      <c r="A205" s="71" t="s">
        <v>565</v>
      </c>
      <c r="B205" s="71" t="s">
        <v>564</v>
      </c>
      <c r="C205" s="96" t="s">
        <v>1648</v>
      </c>
      <c r="D205" s="105">
        <v>3</v>
      </c>
      <c r="E205">
        <v>0.61</v>
      </c>
      <c r="G205" s="103">
        <v>0.61</v>
      </c>
      <c r="H205" s="102">
        <f t="shared" si="2"/>
        <v>9713.0300000000007</v>
      </c>
    </row>
    <row r="206" spans="1:8" x14ac:dyDescent="0.2">
      <c r="A206" s="71" t="s">
        <v>566</v>
      </c>
      <c r="B206" s="71" t="s">
        <v>564</v>
      </c>
      <c r="C206" s="96" t="s">
        <v>1648</v>
      </c>
      <c r="D206" s="105">
        <v>4</v>
      </c>
      <c r="E206">
        <v>0.88</v>
      </c>
      <c r="G206" s="103">
        <v>0.88</v>
      </c>
      <c r="H206" s="102">
        <f t="shared" si="2"/>
        <v>14012.24</v>
      </c>
    </row>
    <row r="207" spans="1:8" x14ac:dyDescent="0.2">
      <c r="A207" s="71" t="s">
        <v>567</v>
      </c>
      <c r="B207" s="71" t="s">
        <v>564</v>
      </c>
      <c r="C207" s="96" t="s">
        <v>1648</v>
      </c>
      <c r="D207" s="105">
        <v>8</v>
      </c>
      <c r="E207">
        <v>1.93</v>
      </c>
      <c r="G207" s="103">
        <v>1.93</v>
      </c>
      <c r="H207" s="102">
        <f t="shared" si="2"/>
        <v>30731.39</v>
      </c>
    </row>
    <row r="208" spans="1:8" x14ac:dyDescent="0.2">
      <c r="A208" s="71" t="s">
        <v>568</v>
      </c>
      <c r="B208" s="71" t="s">
        <v>569</v>
      </c>
      <c r="C208" s="96" t="s">
        <v>1648</v>
      </c>
      <c r="D208" s="105">
        <v>5</v>
      </c>
      <c r="E208">
        <v>1.71</v>
      </c>
      <c r="G208" s="103">
        <v>1.71</v>
      </c>
      <c r="H208" s="102">
        <f t="shared" si="2"/>
        <v>27228.329999999998</v>
      </c>
    </row>
    <row r="209" spans="1:8" x14ac:dyDescent="0.2">
      <c r="A209" s="71" t="s">
        <v>570</v>
      </c>
      <c r="B209" s="71" t="s">
        <v>569</v>
      </c>
      <c r="C209" s="96" t="s">
        <v>1648</v>
      </c>
      <c r="D209" s="105">
        <v>7</v>
      </c>
      <c r="E209">
        <v>2.12</v>
      </c>
      <c r="G209" s="103">
        <v>2.12</v>
      </c>
      <c r="H209" s="102">
        <f t="shared" si="2"/>
        <v>33756.76</v>
      </c>
    </row>
    <row r="210" spans="1:8" x14ac:dyDescent="0.2">
      <c r="A210" s="71" t="s">
        <v>571</v>
      </c>
      <c r="B210" s="71" t="s">
        <v>569</v>
      </c>
      <c r="C210" s="96" t="s">
        <v>1648</v>
      </c>
      <c r="D210" s="105">
        <v>11</v>
      </c>
      <c r="E210">
        <v>3.17</v>
      </c>
      <c r="G210" s="103">
        <v>3.17</v>
      </c>
      <c r="H210" s="102">
        <f t="shared" ref="H210:H273" si="3">G210*15923</f>
        <v>50475.909999999996</v>
      </c>
    </row>
    <row r="211" spans="1:8" x14ac:dyDescent="0.2">
      <c r="A211" s="71" t="s">
        <v>572</v>
      </c>
      <c r="B211" s="71" t="s">
        <v>569</v>
      </c>
      <c r="C211" s="96" t="s">
        <v>1648</v>
      </c>
      <c r="D211" s="105">
        <v>20</v>
      </c>
      <c r="E211">
        <v>6.21</v>
      </c>
      <c r="G211" s="103">
        <v>6.21</v>
      </c>
      <c r="H211" s="102">
        <f t="shared" si="3"/>
        <v>98881.83</v>
      </c>
    </row>
    <row r="212" spans="1:8" x14ac:dyDescent="0.2">
      <c r="A212" s="71" t="s">
        <v>573</v>
      </c>
      <c r="B212" s="71" t="s">
        <v>574</v>
      </c>
      <c r="C212" s="96" t="s">
        <v>1648</v>
      </c>
      <c r="D212" s="105">
        <v>3</v>
      </c>
      <c r="E212">
        <v>1.1499999999999999</v>
      </c>
      <c r="G212" s="103">
        <v>1.1499999999999999</v>
      </c>
      <c r="H212" s="102">
        <f t="shared" si="3"/>
        <v>18311.449999999997</v>
      </c>
    </row>
    <row r="213" spans="1:8" x14ac:dyDescent="0.2">
      <c r="A213" s="71" t="s">
        <v>575</v>
      </c>
      <c r="B213" s="71" t="s">
        <v>574</v>
      </c>
      <c r="C213" s="96" t="s">
        <v>1648</v>
      </c>
      <c r="D213" s="105">
        <v>6</v>
      </c>
      <c r="E213">
        <v>1.54</v>
      </c>
      <c r="G213" s="103">
        <v>1.54</v>
      </c>
      <c r="H213" s="102">
        <f t="shared" si="3"/>
        <v>24521.420000000002</v>
      </c>
    </row>
    <row r="214" spans="1:8" x14ac:dyDescent="0.2">
      <c r="A214" s="71" t="s">
        <v>576</v>
      </c>
      <c r="B214" s="71" t="s">
        <v>574</v>
      </c>
      <c r="C214" s="96" t="s">
        <v>1648</v>
      </c>
      <c r="D214" s="105">
        <v>10</v>
      </c>
      <c r="E214">
        <v>2.57</v>
      </c>
      <c r="G214" s="103">
        <v>2.57</v>
      </c>
      <c r="H214" s="102">
        <f t="shared" si="3"/>
        <v>40922.11</v>
      </c>
    </row>
    <row r="215" spans="1:8" x14ac:dyDescent="0.2">
      <c r="A215" s="71" t="s">
        <v>577</v>
      </c>
      <c r="B215" s="71" t="s">
        <v>574</v>
      </c>
      <c r="C215" s="96" t="s">
        <v>1648</v>
      </c>
      <c r="D215" s="105">
        <v>19</v>
      </c>
      <c r="E215">
        <v>5.79</v>
      </c>
      <c r="G215" s="103">
        <v>5.79</v>
      </c>
      <c r="H215" s="102">
        <f t="shared" si="3"/>
        <v>92194.17</v>
      </c>
    </row>
    <row r="216" spans="1:8" x14ac:dyDescent="0.2">
      <c r="A216" s="71" t="s">
        <v>578</v>
      </c>
      <c r="B216" s="71" t="s">
        <v>579</v>
      </c>
      <c r="C216" s="96" t="s">
        <v>1648</v>
      </c>
      <c r="D216" s="105">
        <v>10</v>
      </c>
      <c r="E216">
        <v>2.74</v>
      </c>
      <c r="G216" s="103">
        <v>2.74</v>
      </c>
      <c r="H216" s="102">
        <f t="shared" si="3"/>
        <v>43629.020000000004</v>
      </c>
    </row>
    <row r="217" spans="1:8" x14ac:dyDescent="0.2">
      <c r="A217" s="71" t="s">
        <v>580</v>
      </c>
      <c r="B217" s="71" t="s">
        <v>579</v>
      </c>
      <c r="C217" s="96" t="s">
        <v>1648</v>
      </c>
      <c r="D217" s="105">
        <v>11</v>
      </c>
      <c r="E217">
        <v>3.19</v>
      </c>
      <c r="G217" s="103">
        <v>3.19</v>
      </c>
      <c r="H217" s="102">
        <f t="shared" si="3"/>
        <v>50794.37</v>
      </c>
    </row>
    <row r="218" spans="1:8" x14ac:dyDescent="0.2">
      <c r="A218" s="71" t="s">
        <v>581</v>
      </c>
      <c r="B218" s="71" t="s">
        <v>579</v>
      </c>
      <c r="C218" s="96" t="s">
        <v>1648</v>
      </c>
      <c r="D218" s="105">
        <v>13</v>
      </c>
      <c r="E218">
        <v>3.87</v>
      </c>
      <c r="G218" s="103">
        <v>3.87</v>
      </c>
      <c r="H218" s="102">
        <f t="shared" si="3"/>
        <v>61622.01</v>
      </c>
    </row>
    <row r="219" spans="1:8" x14ac:dyDescent="0.2">
      <c r="A219" s="71" t="s">
        <v>582</v>
      </c>
      <c r="B219" s="71" t="s">
        <v>579</v>
      </c>
      <c r="C219" s="96" t="s">
        <v>1648</v>
      </c>
      <c r="D219" s="105">
        <v>17</v>
      </c>
      <c r="E219">
        <v>5.39</v>
      </c>
      <c r="G219" s="103">
        <v>5.39</v>
      </c>
      <c r="H219" s="102">
        <f t="shared" si="3"/>
        <v>85824.97</v>
      </c>
    </row>
    <row r="220" spans="1:8" x14ac:dyDescent="0.2">
      <c r="A220" s="71" t="s">
        <v>583</v>
      </c>
      <c r="B220" s="71" t="s">
        <v>584</v>
      </c>
      <c r="C220" s="96" t="s">
        <v>1648</v>
      </c>
      <c r="D220" s="105">
        <v>6</v>
      </c>
      <c r="E220">
        <v>1.19</v>
      </c>
      <c r="G220" s="103">
        <v>1.19</v>
      </c>
      <c r="H220" s="102">
        <f t="shared" si="3"/>
        <v>18948.37</v>
      </c>
    </row>
    <row r="221" spans="1:8" x14ac:dyDescent="0.2">
      <c r="A221" s="71" t="s">
        <v>585</v>
      </c>
      <c r="B221" s="71" t="s">
        <v>584</v>
      </c>
      <c r="C221" s="96" t="s">
        <v>1648</v>
      </c>
      <c r="D221" s="105">
        <v>7</v>
      </c>
      <c r="E221">
        <v>1.58</v>
      </c>
      <c r="G221" s="103">
        <v>1.58</v>
      </c>
      <c r="H221" s="102">
        <f t="shared" si="3"/>
        <v>25158.34</v>
      </c>
    </row>
    <row r="222" spans="1:8" x14ac:dyDescent="0.2">
      <c r="A222" s="71" t="s">
        <v>586</v>
      </c>
      <c r="B222" s="71" t="s">
        <v>584</v>
      </c>
      <c r="C222" s="96" t="s">
        <v>1648</v>
      </c>
      <c r="D222" s="105">
        <v>10</v>
      </c>
      <c r="E222">
        <v>2.11</v>
      </c>
      <c r="G222" s="103">
        <v>2.11</v>
      </c>
      <c r="H222" s="102">
        <f t="shared" si="3"/>
        <v>33597.53</v>
      </c>
    </row>
    <row r="223" spans="1:8" x14ac:dyDescent="0.2">
      <c r="A223" s="71" t="s">
        <v>612</v>
      </c>
      <c r="B223" s="71" t="s">
        <v>584</v>
      </c>
      <c r="C223" s="96" t="s">
        <v>1648</v>
      </c>
      <c r="D223" s="105">
        <v>13</v>
      </c>
      <c r="E223">
        <v>2.87</v>
      </c>
      <c r="G223" s="103">
        <v>2.87</v>
      </c>
      <c r="H223" s="102">
        <f t="shared" si="3"/>
        <v>45699.01</v>
      </c>
    </row>
    <row r="224" spans="1:8" x14ac:dyDescent="0.2">
      <c r="A224" s="71" t="s">
        <v>613</v>
      </c>
      <c r="B224" s="71" t="s">
        <v>614</v>
      </c>
      <c r="C224" s="96" t="s">
        <v>1648</v>
      </c>
      <c r="D224" s="105">
        <v>3</v>
      </c>
      <c r="E224">
        <v>0.41</v>
      </c>
      <c r="G224" s="103">
        <v>0.41</v>
      </c>
      <c r="H224" s="102">
        <f t="shared" si="3"/>
        <v>6528.4299999999994</v>
      </c>
    </row>
    <row r="225" spans="1:8" x14ac:dyDescent="0.2">
      <c r="A225" s="71" t="s">
        <v>615</v>
      </c>
      <c r="B225" s="71" t="s">
        <v>614</v>
      </c>
      <c r="C225" s="96" t="s">
        <v>1648</v>
      </c>
      <c r="D225" s="105">
        <v>4</v>
      </c>
      <c r="E225">
        <v>0.59</v>
      </c>
      <c r="G225" s="103">
        <v>0.59</v>
      </c>
      <c r="H225" s="102">
        <f t="shared" si="3"/>
        <v>9394.57</v>
      </c>
    </row>
    <row r="226" spans="1:8" x14ac:dyDescent="0.2">
      <c r="A226" s="71" t="s">
        <v>616</v>
      </c>
      <c r="B226" s="71" t="s">
        <v>614</v>
      </c>
      <c r="C226" s="96" t="s">
        <v>1648</v>
      </c>
      <c r="D226" s="105">
        <v>6</v>
      </c>
      <c r="E226">
        <v>1.03</v>
      </c>
      <c r="G226" s="103">
        <v>1.03</v>
      </c>
      <c r="H226" s="102">
        <f t="shared" si="3"/>
        <v>16400.689999999999</v>
      </c>
    </row>
    <row r="227" spans="1:8" x14ac:dyDescent="0.2">
      <c r="A227" s="71" t="s">
        <v>617</v>
      </c>
      <c r="B227" s="71" t="s">
        <v>614</v>
      </c>
      <c r="C227" s="96" t="s">
        <v>1648</v>
      </c>
      <c r="D227" s="105">
        <v>10</v>
      </c>
      <c r="E227">
        <v>2.23</v>
      </c>
      <c r="G227" s="103">
        <v>2.23</v>
      </c>
      <c r="H227" s="102">
        <f t="shared" si="3"/>
        <v>35508.29</v>
      </c>
    </row>
    <row r="228" spans="1:8" x14ac:dyDescent="0.2">
      <c r="A228" s="71" t="s">
        <v>618</v>
      </c>
      <c r="B228" s="71" t="s">
        <v>619</v>
      </c>
      <c r="C228" s="96" t="s">
        <v>1648</v>
      </c>
      <c r="D228" s="105">
        <v>2</v>
      </c>
      <c r="E228">
        <v>0.53</v>
      </c>
      <c r="G228" s="103">
        <v>0.53</v>
      </c>
      <c r="H228" s="102">
        <f t="shared" si="3"/>
        <v>8439.19</v>
      </c>
    </row>
    <row r="229" spans="1:8" x14ac:dyDescent="0.2">
      <c r="A229" s="71" t="s">
        <v>620</v>
      </c>
      <c r="B229" s="71" t="s">
        <v>619</v>
      </c>
      <c r="C229" s="96" t="s">
        <v>1648</v>
      </c>
      <c r="D229" s="105">
        <v>4</v>
      </c>
      <c r="E229">
        <v>0.7</v>
      </c>
      <c r="G229" s="103">
        <v>0.7</v>
      </c>
      <c r="H229" s="102">
        <f t="shared" si="3"/>
        <v>11146.099999999999</v>
      </c>
    </row>
    <row r="230" spans="1:8" x14ac:dyDescent="0.2">
      <c r="A230" s="71" t="s">
        <v>621</v>
      </c>
      <c r="B230" s="71" t="s">
        <v>619</v>
      </c>
      <c r="C230" s="96" t="s">
        <v>1648</v>
      </c>
      <c r="D230" s="105">
        <v>5</v>
      </c>
      <c r="E230">
        <v>1.03</v>
      </c>
      <c r="G230" s="103">
        <v>1.03</v>
      </c>
      <c r="H230" s="102">
        <f t="shared" si="3"/>
        <v>16400.689999999999</v>
      </c>
    </row>
    <row r="231" spans="1:8" x14ac:dyDescent="0.2">
      <c r="A231" s="71" t="s">
        <v>622</v>
      </c>
      <c r="B231" s="71" t="s">
        <v>619</v>
      </c>
      <c r="C231" s="96" t="s">
        <v>1648</v>
      </c>
      <c r="D231" s="105">
        <v>7</v>
      </c>
      <c r="E231">
        <v>1.97</v>
      </c>
      <c r="G231" s="103">
        <v>1.97</v>
      </c>
      <c r="H231" s="102">
        <f t="shared" si="3"/>
        <v>31368.31</v>
      </c>
    </row>
    <row r="232" spans="1:8" x14ac:dyDescent="0.2">
      <c r="A232" s="71" t="s">
        <v>623</v>
      </c>
      <c r="B232" s="71" t="s">
        <v>624</v>
      </c>
      <c r="C232" s="96" t="s">
        <v>1648</v>
      </c>
      <c r="D232" s="105">
        <v>4</v>
      </c>
      <c r="E232">
        <v>0.7</v>
      </c>
      <c r="G232" s="103">
        <v>0.7</v>
      </c>
      <c r="H232" s="102">
        <f t="shared" si="3"/>
        <v>11146.099999999999</v>
      </c>
    </row>
    <row r="233" spans="1:8" x14ac:dyDescent="0.2">
      <c r="A233" s="71" t="s">
        <v>625</v>
      </c>
      <c r="B233" s="71" t="s">
        <v>624</v>
      </c>
      <c r="C233" s="96" t="s">
        <v>1648</v>
      </c>
      <c r="D233" s="105">
        <v>5</v>
      </c>
      <c r="E233">
        <v>0.89</v>
      </c>
      <c r="G233" s="103">
        <v>0.89</v>
      </c>
      <c r="H233" s="102">
        <f t="shared" si="3"/>
        <v>14171.47</v>
      </c>
    </row>
    <row r="234" spans="1:8" x14ac:dyDescent="0.2">
      <c r="A234" s="71" t="s">
        <v>626</v>
      </c>
      <c r="B234" s="71" t="s">
        <v>624</v>
      </c>
      <c r="C234" s="96" t="s">
        <v>1648</v>
      </c>
      <c r="D234" s="105">
        <v>6</v>
      </c>
      <c r="E234">
        <v>1.26</v>
      </c>
      <c r="G234" s="103">
        <v>1.26</v>
      </c>
      <c r="H234" s="102">
        <f t="shared" si="3"/>
        <v>20062.98</v>
      </c>
    </row>
    <row r="235" spans="1:8" x14ac:dyDescent="0.2">
      <c r="A235" s="71" t="s">
        <v>627</v>
      </c>
      <c r="B235" s="71" t="s">
        <v>624</v>
      </c>
      <c r="C235" s="96" t="s">
        <v>1648</v>
      </c>
      <c r="D235" s="105">
        <v>9</v>
      </c>
      <c r="E235">
        <v>2.14</v>
      </c>
      <c r="G235" s="103">
        <v>2.14</v>
      </c>
      <c r="H235" s="102">
        <f t="shared" si="3"/>
        <v>34075.22</v>
      </c>
    </row>
    <row r="236" spans="1:8" x14ac:dyDescent="0.2">
      <c r="A236" s="71" t="s">
        <v>628</v>
      </c>
      <c r="B236" s="71" t="s">
        <v>629</v>
      </c>
      <c r="C236" s="96" t="s">
        <v>1648</v>
      </c>
      <c r="D236" s="105">
        <v>3</v>
      </c>
      <c r="E236">
        <v>0.63</v>
      </c>
      <c r="G236" s="103">
        <v>0.63</v>
      </c>
      <c r="H236" s="102">
        <f t="shared" si="3"/>
        <v>10031.49</v>
      </c>
    </row>
    <row r="237" spans="1:8" x14ac:dyDescent="0.2">
      <c r="A237" s="71" t="s">
        <v>630</v>
      </c>
      <c r="B237" s="71" t="s">
        <v>629</v>
      </c>
      <c r="C237" s="96" t="s">
        <v>1648</v>
      </c>
      <c r="D237" s="105">
        <v>4</v>
      </c>
      <c r="E237">
        <v>0.81</v>
      </c>
      <c r="G237" s="103">
        <v>0.81</v>
      </c>
      <c r="H237" s="102">
        <f t="shared" si="3"/>
        <v>12897.630000000001</v>
      </c>
    </row>
    <row r="238" spans="1:8" x14ac:dyDescent="0.2">
      <c r="A238" s="71" t="s">
        <v>631</v>
      </c>
      <c r="B238" s="71" t="s">
        <v>629</v>
      </c>
      <c r="C238" s="96" t="s">
        <v>1648</v>
      </c>
      <c r="D238" s="105">
        <v>5</v>
      </c>
      <c r="E238">
        <v>1.1599999999999999</v>
      </c>
      <c r="G238" s="103">
        <v>1.1599999999999999</v>
      </c>
      <c r="H238" s="102">
        <f t="shared" si="3"/>
        <v>18470.68</v>
      </c>
    </row>
    <row r="239" spans="1:8" x14ac:dyDescent="0.2">
      <c r="A239" s="71" t="s">
        <v>632</v>
      </c>
      <c r="B239" s="71" t="s">
        <v>629</v>
      </c>
      <c r="C239" s="96" t="s">
        <v>1648</v>
      </c>
      <c r="D239" s="105">
        <v>8</v>
      </c>
      <c r="E239">
        <v>2.11</v>
      </c>
      <c r="G239" s="103">
        <v>2.11</v>
      </c>
      <c r="H239" s="102">
        <f t="shared" si="3"/>
        <v>33597.53</v>
      </c>
    </row>
    <row r="240" spans="1:8" x14ac:dyDescent="0.2">
      <c r="A240" s="71" t="s">
        <v>633</v>
      </c>
      <c r="B240" s="71" t="s">
        <v>634</v>
      </c>
      <c r="C240" s="96" t="s">
        <v>1648</v>
      </c>
      <c r="D240" s="105">
        <v>3</v>
      </c>
      <c r="E240">
        <v>0.57999999999999996</v>
      </c>
      <c r="G240" s="103">
        <v>0.57999999999999996</v>
      </c>
      <c r="H240" s="102">
        <f t="shared" si="3"/>
        <v>9235.34</v>
      </c>
    </row>
    <row r="241" spans="1:8" x14ac:dyDescent="0.2">
      <c r="A241" s="71" t="s">
        <v>635</v>
      </c>
      <c r="B241" s="71" t="s">
        <v>634</v>
      </c>
      <c r="C241" s="96" t="s">
        <v>1648</v>
      </c>
      <c r="D241" s="105">
        <v>4</v>
      </c>
      <c r="E241">
        <v>0.82</v>
      </c>
      <c r="G241" s="103">
        <v>0.82</v>
      </c>
      <c r="H241" s="102">
        <f t="shared" si="3"/>
        <v>13056.859999999999</v>
      </c>
    </row>
    <row r="242" spans="1:8" x14ac:dyDescent="0.2">
      <c r="A242" s="71" t="s">
        <v>636</v>
      </c>
      <c r="B242" s="71" t="s">
        <v>634</v>
      </c>
      <c r="C242" s="96" t="s">
        <v>1648</v>
      </c>
      <c r="D242" s="105">
        <v>7</v>
      </c>
      <c r="E242">
        <v>1.3</v>
      </c>
      <c r="G242" s="103">
        <v>1.3</v>
      </c>
      <c r="H242" s="102">
        <f t="shared" si="3"/>
        <v>20699.900000000001</v>
      </c>
    </row>
    <row r="243" spans="1:8" x14ac:dyDescent="0.2">
      <c r="A243" s="71" t="s">
        <v>637</v>
      </c>
      <c r="B243" s="71" t="s">
        <v>634</v>
      </c>
      <c r="C243" s="96" t="s">
        <v>1648</v>
      </c>
      <c r="D243" s="105">
        <v>10</v>
      </c>
      <c r="E243">
        <v>2.1800000000000002</v>
      </c>
      <c r="G243" s="103">
        <v>2.1800000000000002</v>
      </c>
      <c r="H243" s="102">
        <f t="shared" si="3"/>
        <v>34712.14</v>
      </c>
    </row>
    <row r="244" spans="1:8" x14ac:dyDescent="0.2">
      <c r="A244" s="71" t="s">
        <v>638</v>
      </c>
      <c r="B244" s="71" t="s">
        <v>639</v>
      </c>
      <c r="C244" s="96" t="s">
        <v>1648</v>
      </c>
      <c r="D244" s="105">
        <v>4</v>
      </c>
      <c r="E244">
        <v>0.65</v>
      </c>
      <c r="G244" s="103">
        <v>0.65</v>
      </c>
      <c r="H244" s="102">
        <f t="shared" si="3"/>
        <v>10349.950000000001</v>
      </c>
    </row>
    <row r="245" spans="1:8" x14ac:dyDescent="0.2">
      <c r="A245" s="71" t="s">
        <v>640</v>
      </c>
      <c r="B245" s="71" t="s">
        <v>639</v>
      </c>
      <c r="C245" s="96" t="s">
        <v>1648</v>
      </c>
      <c r="D245" s="105">
        <v>5</v>
      </c>
      <c r="E245">
        <v>0.85</v>
      </c>
      <c r="G245" s="103">
        <v>0.85</v>
      </c>
      <c r="H245" s="102">
        <f t="shared" si="3"/>
        <v>13534.55</v>
      </c>
    </row>
    <row r="246" spans="1:8" x14ac:dyDescent="0.2">
      <c r="A246" s="71" t="s">
        <v>641</v>
      </c>
      <c r="B246" s="71" t="s">
        <v>639</v>
      </c>
      <c r="C246" s="96" t="s">
        <v>1648</v>
      </c>
      <c r="D246" s="105">
        <v>7</v>
      </c>
      <c r="E246">
        <v>1.26</v>
      </c>
      <c r="G246" s="103">
        <v>1.26</v>
      </c>
      <c r="H246" s="102">
        <f t="shared" si="3"/>
        <v>20062.98</v>
      </c>
    </row>
    <row r="247" spans="1:8" x14ac:dyDescent="0.2">
      <c r="A247" s="71" t="s">
        <v>642</v>
      </c>
      <c r="B247" s="71" t="s">
        <v>639</v>
      </c>
      <c r="C247" s="96" t="s">
        <v>1648</v>
      </c>
      <c r="D247" s="105">
        <v>10</v>
      </c>
      <c r="E247">
        <v>2.11</v>
      </c>
      <c r="G247" s="103">
        <v>2.11</v>
      </c>
      <c r="H247" s="102">
        <f t="shared" si="3"/>
        <v>33597.53</v>
      </c>
    </row>
    <row r="248" spans="1:8" x14ac:dyDescent="0.2">
      <c r="A248" s="71" t="s">
        <v>643</v>
      </c>
      <c r="B248" s="71" t="s">
        <v>644</v>
      </c>
      <c r="C248" s="96" t="s">
        <v>1648</v>
      </c>
      <c r="D248" s="105">
        <v>2</v>
      </c>
      <c r="E248">
        <v>0.28999999999999998</v>
      </c>
      <c r="G248" s="103">
        <v>0.28999999999999998</v>
      </c>
      <c r="H248" s="102">
        <f t="shared" si="3"/>
        <v>4617.67</v>
      </c>
    </row>
    <row r="249" spans="1:8" x14ac:dyDescent="0.2">
      <c r="A249" s="71" t="s">
        <v>645</v>
      </c>
      <c r="B249" s="71" t="s">
        <v>644</v>
      </c>
      <c r="C249" s="96" t="s">
        <v>1648</v>
      </c>
      <c r="D249" s="105">
        <v>3</v>
      </c>
      <c r="E249">
        <v>0.39</v>
      </c>
      <c r="G249" s="103">
        <v>0.39</v>
      </c>
      <c r="H249" s="102">
        <f t="shared" si="3"/>
        <v>6209.97</v>
      </c>
    </row>
    <row r="250" spans="1:8" x14ac:dyDescent="0.2">
      <c r="A250" s="71" t="s">
        <v>646</v>
      </c>
      <c r="B250" s="71" t="s">
        <v>644</v>
      </c>
      <c r="C250" s="96" t="s">
        <v>1648</v>
      </c>
      <c r="D250" s="105">
        <v>5</v>
      </c>
      <c r="E250">
        <v>0.94</v>
      </c>
      <c r="G250" s="103">
        <v>0.94</v>
      </c>
      <c r="H250" s="102">
        <f t="shared" si="3"/>
        <v>14967.619999999999</v>
      </c>
    </row>
    <row r="251" spans="1:8" x14ac:dyDescent="0.2">
      <c r="A251" s="71" t="s">
        <v>647</v>
      </c>
      <c r="B251" s="71" t="s">
        <v>644</v>
      </c>
      <c r="C251" s="96" t="s">
        <v>1648</v>
      </c>
      <c r="D251" s="105">
        <v>8</v>
      </c>
      <c r="E251">
        <v>2.0699999999999998</v>
      </c>
      <c r="G251" s="103">
        <v>2.0699999999999998</v>
      </c>
      <c r="H251" s="102">
        <f t="shared" si="3"/>
        <v>32960.61</v>
      </c>
    </row>
    <row r="252" spans="1:8" x14ac:dyDescent="0.2">
      <c r="A252" s="71" t="s">
        <v>648</v>
      </c>
      <c r="B252" s="71" t="s">
        <v>649</v>
      </c>
      <c r="C252" s="96" t="s">
        <v>1648</v>
      </c>
      <c r="D252" s="105">
        <v>3</v>
      </c>
      <c r="E252">
        <v>0.39</v>
      </c>
      <c r="G252" s="103">
        <v>0.39</v>
      </c>
      <c r="H252" s="102">
        <f t="shared" si="3"/>
        <v>6209.97</v>
      </c>
    </row>
    <row r="253" spans="1:8" x14ac:dyDescent="0.2">
      <c r="A253" s="71" t="s">
        <v>650</v>
      </c>
      <c r="B253" s="71" t="s">
        <v>649</v>
      </c>
      <c r="C253" s="96" t="s">
        <v>1648</v>
      </c>
      <c r="D253" s="105">
        <v>4</v>
      </c>
      <c r="E253">
        <v>0.57999999999999996</v>
      </c>
      <c r="G253" s="103">
        <v>0.57999999999999996</v>
      </c>
      <c r="H253" s="102">
        <f t="shared" si="3"/>
        <v>9235.34</v>
      </c>
    </row>
    <row r="254" spans="1:8" x14ac:dyDescent="0.2">
      <c r="A254" s="71" t="s">
        <v>651</v>
      </c>
      <c r="B254" s="71" t="s">
        <v>649</v>
      </c>
      <c r="C254" s="96" t="s">
        <v>1648</v>
      </c>
      <c r="D254" s="105">
        <v>5</v>
      </c>
      <c r="E254">
        <v>0.89</v>
      </c>
      <c r="G254" s="103">
        <v>0.89</v>
      </c>
      <c r="H254" s="102">
        <f t="shared" si="3"/>
        <v>14171.47</v>
      </c>
    </row>
    <row r="255" spans="1:8" x14ac:dyDescent="0.2">
      <c r="A255" s="71" t="s">
        <v>652</v>
      </c>
      <c r="B255" s="71" t="s">
        <v>649</v>
      </c>
      <c r="C255" s="96" t="s">
        <v>1648</v>
      </c>
      <c r="D255" s="105">
        <v>8</v>
      </c>
      <c r="E255">
        <v>1.73</v>
      </c>
      <c r="G255" s="103">
        <v>1.73</v>
      </c>
      <c r="H255" s="102">
        <f t="shared" si="3"/>
        <v>27546.79</v>
      </c>
    </row>
    <row r="256" spans="1:8" x14ac:dyDescent="0.2">
      <c r="A256" s="71" t="s">
        <v>653</v>
      </c>
      <c r="B256" s="71" t="s">
        <v>654</v>
      </c>
      <c r="C256" s="96" t="s">
        <v>1648</v>
      </c>
      <c r="D256" s="105">
        <v>3</v>
      </c>
      <c r="E256">
        <v>0.49</v>
      </c>
      <c r="G256" s="103">
        <v>0.49</v>
      </c>
      <c r="H256" s="102">
        <f t="shared" si="3"/>
        <v>7802.2699999999995</v>
      </c>
    </row>
    <row r="257" spans="1:8" x14ac:dyDescent="0.2">
      <c r="A257" s="71" t="s">
        <v>655</v>
      </c>
      <c r="B257" s="71" t="s">
        <v>654</v>
      </c>
      <c r="C257" s="96" t="s">
        <v>1648</v>
      </c>
      <c r="D257" s="105">
        <v>4</v>
      </c>
      <c r="E257">
        <v>0.62</v>
      </c>
      <c r="G257" s="103">
        <v>0.62</v>
      </c>
      <c r="H257" s="102">
        <f t="shared" si="3"/>
        <v>9872.26</v>
      </c>
    </row>
    <row r="258" spans="1:8" x14ac:dyDescent="0.2">
      <c r="A258" s="71" t="s">
        <v>656</v>
      </c>
      <c r="B258" s="71" t="s">
        <v>654</v>
      </c>
      <c r="C258" s="96" t="s">
        <v>1648</v>
      </c>
      <c r="D258" s="105">
        <v>5</v>
      </c>
      <c r="E258">
        <v>0.85</v>
      </c>
      <c r="G258" s="103">
        <v>0.85</v>
      </c>
      <c r="H258" s="102">
        <f t="shared" si="3"/>
        <v>13534.55</v>
      </c>
    </row>
    <row r="259" spans="1:8" x14ac:dyDescent="0.2">
      <c r="A259" s="71" t="s">
        <v>657</v>
      </c>
      <c r="B259" s="71" t="s">
        <v>654</v>
      </c>
      <c r="C259" s="96" t="s">
        <v>1648</v>
      </c>
      <c r="D259" s="105">
        <v>8</v>
      </c>
      <c r="E259">
        <v>1.61</v>
      </c>
      <c r="G259" s="103">
        <v>1.61</v>
      </c>
      <c r="H259" s="102">
        <f t="shared" si="3"/>
        <v>25636.030000000002</v>
      </c>
    </row>
    <row r="260" spans="1:8" x14ac:dyDescent="0.2">
      <c r="A260" s="71" t="s">
        <v>658</v>
      </c>
      <c r="B260" s="71" t="s">
        <v>659</v>
      </c>
      <c r="C260" s="96" t="s">
        <v>1648</v>
      </c>
      <c r="D260" s="105">
        <v>2</v>
      </c>
      <c r="E260">
        <v>0.35</v>
      </c>
      <c r="G260" s="103">
        <v>0.35</v>
      </c>
      <c r="H260" s="102">
        <f t="shared" si="3"/>
        <v>5573.0499999999993</v>
      </c>
    </row>
    <row r="261" spans="1:8" x14ac:dyDescent="0.2">
      <c r="A261" s="71" t="s">
        <v>660</v>
      </c>
      <c r="B261" s="71" t="s">
        <v>659</v>
      </c>
      <c r="C261" s="96" t="s">
        <v>1648</v>
      </c>
      <c r="D261" s="105">
        <v>3</v>
      </c>
      <c r="E261">
        <v>0.49</v>
      </c>
      <c r="G261" s="103">
        <v>0.49</v>
      </c>
      <c r="H261" s="102">
        <f t="shared" si="3"/>
        <v>7802.2699999999995</v>
      </c>
    </row>
    <row r="262" spans="1:8" x14ac:dyDescent="0.2">
      <c r="A262" s="71" t="s">
        <v>661</v>
      </c>
      <c r="B262" s="71" t="s">
        <v>659</v>
      </c>
      <c r="C262" s="96" t="s">
        <v>1648</v>
      </c>
      <c r="D262" s="105">
        <v>4</v>
      </c>
      <c r="E262">
        <v>0.75</v>
      </c>
      <c r="G262" s="103">
        <v>0.75</v>
      </c>
      <c r="H262" s="102">
        <f t="shared" si="3"/>
        <v>11942.25</v>
      </c>
    </row>
    <row r="263" spans="1:8" x14ac:dyDescent="0.2">
      <c r="A263" s="71" t="s">
        <v>662</v>
      </c>
      <c r="B263" s="71" t="s">
        <v>659</v>
      </c>
      <c r="C263" s="96" t="s">
        <v>1648</v>
      </c>
      <c r="D263" s="105">
        <v>5</v>
      </c>
      <c r="E263">
        <v>1.42</v>
      </c>
      <c r="G263" s="103">
        <v>1.42</v>
      </c>
      <c r="H263" s="102">
        <f t="shared" si="3"/>
        <v>22610.66</v>
      </c>
    </row>
    <row r="264" spans="1:8" x14ac:dyDescent="0.2">
      <c r="A264" s="71" t="s">
        <v>663</v>
      </c>
      <c r="B264" s="71" t="s">
        <v>1733</v>
      </c>
      <c r="C264" s="96" t="s">
        <v>1648</v>
      </c>
      <c r="D264" s="105">
        <v>3</v>
      </c>
      <c r="E264">
        <v>0.64</v>
      </c>
      <c r="G264" s="103">
        <v>0.64</v>
      </c>
      <c r="H264" s="102">
        <f t="shared" si="3"/>
        <v>10190.719999999999</v>
      </c>
    </row>
    <row r="265" spans="1:8" x14ac:dyDescent="0.2">
      <c r="A265" s="71" t="s">
        <v>664</v>
      </c>
      <c r="B265" s="71" t="s">
        <v>1733</v>
      </c>
      <c r="C265" s="96" t="s">
        <v>1648</v>
      </c>
      <c r="D265" s="105">
        <v>4</v>
      </c>
      <c r="E265">
        <v>0.78</v>
      </c>
      <c r="G265" s="103">
        <v>0.78</v>
      </c>
      <c r="H265" s="102">
        <f t="shared" si="3"/>
        <v>12419.94</v>
      </c>
    </row>
    <row r="266" spans="1:8" x14ac:dyDescent="0.2">
      <c r="A266" s="71" t="s">
        <v>665</v>
      </c>
      <c r="B266" s="71" t="s">
        <v>1733</v>
      </c>
      <c r="C266" s="96" t="s">
        <v>1648</v>
      </c>
      <c r="D266" s="105">
        <v>6</v>
      </c>
      <c r="E266">
        <v>1.07</v>
      </c>
      <c r="G266" s="103">
        <v>1.07</v>
      </c>
      <c r="H266" s="102">
        <f t="shared" si="3"/>
        <v>17037.61</v>
      </c>
    </row>
    <row r="267" spans="1:8" x14ac:dyDescent="0.2">
      <c r="A267" s="71" t="s">
        <v>666</v>
      </c>
      <c r="B267" s="71" t="s">
        <v>1733</v>
      </c>
      <c r="C267" s="96" t="s">
        <v>1648</v>
      </c>
      <c r="D267" s="105">
        <v>9</v>
      </c>
      <c r="E267">
        <v>1.95</v>
      </c>
      <c r="G267" s="103">
        <v>1.95</v>
      </c>
      <c r="H267" s="102">
        <f t="shared" si="3"/>
        <v>31049.85</v>
      </c>
    </row>
    <row r="268" spans="1:8" x14ac:dyDescent="0.2">
      <c r="A268" s="71" t="s">
        <v>667</v>
      </c>
      <c r="B268" s="71" t="s">
        <v>668</v>
      </c>
      <c r="C268" s="96" t="s">
        <v>1648</v>
      </c>
      <c r="D268" s="105">
        <v>3</v>
      </c>
      <c r="E268">
        <v>0.43</v>
      </c>
      <c r="G268" s="103">
        <v>0.43</v>
      </c>
      <c r="H268" s="102">
        <f t="shared" si="3"/>
        <v>6846.89</v>
      </c>
    </row>
    <row r="269" spans="1:8" x14ac:dyDescent="0.2">
      <c r="A269" s="71" t="s">
        <v>669</v>
      </c>
      <c r="B269" s="71" t="s">
        <v>668</v>
      </c>
      <c r="C269" s="96" t="s">
        <v>1648</v>
      </c>
      <c r="D269" s="105">
        <v>4</v>
      </c>
      <c r="E269">
        <v>0.68</v>
      </c>
      <c r="G269" s="103">
        <v>0.68</v>
      </c>
      <c r="H269" s="102">
        <f t="shared" si="3"/>
        <v>10827.640000000001</v>
      </c>
    </row>
    <row r="270" spans="1:8" x14ac:dyDescent="0.2">
      <c r="A270" s="71" t="s">
        <v>670</v>
      </c>
      <c r="B270" s="71" t="s">
        <v>668</v>
      </c>
      <c r="C270" s="96" t="s">
        <v>1648</v>
      </c>
      <c r="D270" s="105">
        <v>5</v>
      </c>
      <c r="E270">
        <v>1.0900000000000001</v>
      </c>
      <c r="G270" s="103">
        <v>1.0900000000000001</v>
      </c>
      <c r="H270" s="102">
        <f t="shared" si="3"/>
        <v>17356.07</v>
      </c>
    </row>
    <row r="271" spans="1:8" x14ac:dyDescent="0.2">
      <c r="A271" s="71" t="s">
        <v>671</v>
      </c>
      <c r="B271" s="71" t="s">
        <v>668</v>
      </c>
      <c r="C271" s="96" t="s">
        <v>1648</v>
      </c>
      <c r="D271" s="105">
        <v>8</v>
      </c>
      <c r="E271">
        <v>1.93</v>
      </c>
      <c r="G271" s="103">
        <v>1.93</v>
      </c>
      <c r="H271" s="102">
        <f t="shared" si="3"/>
        <v>30731.39</v>
      </c>
    </row>
    <row r="272" spans="1:8" x14ac:dyDescent="0.2">
      <c r="A272" s="71" t="s">
        <v>672</v>
      </c>
      <c r="B272" s="71" t="s">
        <v>673</v>
      </c>
      <c r="C272" s="96" t="s">
        <v>1648</v>
      </c>
      <c r="D272" s="105">
        <v>2</v>
      </c>
      <c r="E272">
        <v>0.43</v>
      </c>
      <c r="G272" s="103">
        <v>0.43</v>
      </c>
      <c r="H272" s="102">
        <f t="shared" si="3"/>
        <v>6846.89</v>
      </c>
    </row>
    <row r="273" spans="1:8" x14ac:dyDescent="0.2">
      <c r="A273" s="71" t="s">
        <v>674</v>
      </c>
      <c r="B273" s="71" t="s">
        <v>673</v>
      </c>
      <c r="C273" s="96" t="s">
        <v>1648</v>
      </c>
      <c r="D273" s="105">
        <v>3</v>
      </c>
      <c r="E273">
        <v>0.53</v>
      </c>
      <c r="G273" s="103">
        <v>0.53</v>
      </c>
      <c r="H273" s="102">
        <f t="shared" si="3"/>
        <v>8439.19</v>
      </c>
    </row>
    <row r="274" spans="1:8" x14ac:dyDescent="0.2">
      <c r="A274" s="71" t="s">
        <v>675</v>
      </c>
      <c r="B274" s="71" t="s">
        <v>673</v>
      </c>
      <c r="C274" s="96" t="s">
        <v>1648</v>
      </c>
      <c r="D274" s="105">
        <v>4</v>
      </c>
      <c r="E274">
        <v>0.73</v>
      </c>
      <c r="G274" s="103">
        <v>0.73</v>
      </c>
      <c r="H274" s="102">
        <f t="shared" ref="H274:H337" si="4">G274*15923</f>
        <v>11623.789999999999</v>
      </c>
    </row>
    <row r="275" spans="1:8" x14ac:dyDescent="0.2">
      <c r="A275" s="71" t="s">
        <v>676</v>
      </c>
      <c r="B275" s="71" t="s">
        <v>673</v>
      </c>
      <c r="C275" s="96" t="s">
        <v>1648</v>
      </c>
      <c r="D275" s="105">
        <v>6</v>
      </c>
      <c r="E275">
        <v>1.36</v>
      </c>
      <c r="G275" s="103">
        <v>1.36</v>
      </c>
      <c r="H275" s="102">
        <f t="shared" si="4"/>
        <v>21655.280000000002</v>
      </c>
    </row>
    <row r="276" spans="1:8" x14ac:dyDescent="0.2">
      <c r="A276" s="71" t="s">
        <v>677</v>
      </c>
      <c r="B276" s="71" t="s">
        <v>678</v>
      </c>
      <c r="C276" s="96" t="s">
        <v>1648</v>
      </c>
      <c r="D276" s="105">
        <v>4</v>
      </c>
      <c r="E276">
        <v>3.13</v>
      </c>
      <c r="G276" s="103">
        <v>3.13</v>
      </c>
      <c r="H276" s="102">
        <f t="shared" si="4"/>
        <v>49838.99</v>
      </c>
    </row>
    <row r="277" spans="1:8" x14ac:dyDescent="0.2">
      <c r="A277" s="71" t="s">
        <v>679</v>
      </c>
      <c r="B277" s="71" t="s">
        <v>678</v>
      </c>
      <c r="C277" s="96" t="s">
        <v>1648</v>
      </c>
      <c r="D277" s="105">
        <v>5</v>
      </c>
      <c r="E277">
        <v>3.59</v>
      </c>
      <c r="G277" s="103">
        <v>3.59</v>
      </c>
      <c r="H277" s="102">
        <f t="shared" si="4"/>
        <v>57163.57</v>
      </c>
    </row>
    <row r="278" spans="1:8" x14ac:dyDescent="0.2">
      <c r="A278" s="71" t="s">
        <v>680</v>
      </c>
      <c r="B278" s="71" t="s">
        <v>678</v>
      </c>
      <c r="C278" s="96" t="s">
        <v>1648</v>
      </c>
      <c r="D278" s="105">
        <v>9</v>
      </c>
      <c r="E278">
        <v>5.24</v>
      </c>
      <c r="G278" s="103">
        <v>5.24</v>
      </c>
      <c r="H278" s="102">
        <f t="shared" si="4"/>
        <v>83436.52</v>
      </c>
    </row>
    <row r="279" spans="1:8" x14ac:dyDescent="0.2">
      <c r="A279" s="71" t="s">
        <v>681</v>
      </c>
      <c r="B279" s="71" t="s">
        <v>678</v>
      </c>
      <c r="C279" s="96" t="s">
        <v>1648</v>
      </c>
      <c r="D279" s="105">
        <v>21</v>
      </c>
      <c r="E279">
        <v>10.46</v>
      </c>
      <c r="G279" s="103">
        <v>10.46</v>
      </c>
      <c r="H279" s="102">
        <f t="shared" si="4"/>
        <v>166554.58000000002</v>
      </c>
    </row>
    <row r="280" spans="1:8" x14ac:dyDescent="0.2">
      <c r="A280" s="71" t="s">
        <v>682</v>
      </c>
      <c r="B280" s="71" t="s">
        <v>683</v>
      </c>
      <c r="C280" s="96" t="s">
        <v>1648</v>
      </c>
      <c r="D280" s="105">
        <v>3</v>
      </c>
      <c r="E280">
        <v>4.01</v>
      </c>
      <c r="G280" s="103">
        <v>4.01</v>
      </c>
      <c r="H280" s="102">
        <f t="shared" si="4"/>
        <v>63851.229999999996</v>
      </c>
    </row>
    <row r="281" spans="1:8" x14ac:dyDescent="0.2">
      <c r="A281" s="71" t="s">
        <v>684</v>
      </c>
      <c r="B281" s="71" t="s">
        <v>683</v>
      </c>
      <c r="C281" s="96" t="s">
        <v>1648</v>
      </c>
      <c r="D281" s="105">
        <v>7</v>
      </c>
      <c r="E281">
        <v>5.05</v>
      </c>
      <c r="G281" s="103">
        <v>5.05</v>
      </c>
      <c r="H281" s="102">
        <f t="shared" si="4"/>
        <v>80411.149999999994</v>
      </c>
    </row>
    <row r="282" spans="1:8" x14ac:dyDescent="0.2">
      <c r="A282" s="71" t="s">
        <v>685</v>
      </c>
      <c r="B282" s="71" t="s">
        <v>683</v>
      </c>
      <c r="C282" s="96" t="s">
        <v>1648</v>
      </c>
      <c r="D282" s="105">
        <v>15</v>
      </c>
      <c r="E282">
        <v>8.25</v>
      </c>
      <c r="G282" s="103">
        <v>8.25</v>
      </c>
      <c r="H282" s="102">
        <f t="shared" si="4"/>
        <v>131364.75</v>
      </c>
    </row>
    <row r="283" spans="1:8" x14ac:dyDescent="0.2">
      <c r="A283" s="71" t="s">
        <v>686</v>
      </c>
      <c r="B283" s="71" t="s">
        <v>683</v>
      </c>
      <c r="C283" s="96" t="s">
        <v>1648</v>
      </c>
      <c r="D283" s="105">
        <v>30</v>
      </c>
      <c r="E283">
        <v>21.89</v>
      </c>
      <c r="G283" s="103">
        <v>21.89</v>
      </c>
      <c r="H283" s="102">
        <f t="shared" si="4"/>
        <v>348554.47000000003</v>
      </c>
    </row>
    <row r="284" spans="1:8" x14ac:dyDescent="0.2">
      <c r="A284" s="71" t="s">
        <v>687</v>
      </c>
      <c r="B284" s="71" t="s">
        <v>688</v>
      </c>
      <c r="C284" s="96" t="s">
        <v>1648</v>
      </c>
      <c r="D284" s="105">
        <v>8</v>
      </c>
      <c r="E284">
        <v>4.18</v>
      </c>
      <c r="G284" s="103">
        <v>4.18</v>
      </c>
      <c r="H284" s="102">
        <f t="shared" si="4"/>
        <v>66558.14</v>
      </c>
    </row>
    <row r="285" spans="1:8" x14ac:dyDescent="0.2">
      <c r="A285" s="71" t="s">
        <v>689</v>
      </c>
      <c r="B285" s="71" t="s">
        <v>688</v>
      </c>
      <c r="C285" s="96" t="s">
        <v>1648</v>
      </c>
      <c r="D285" s="105">
        <v>9</v>
      </c>
      <c r="E285">
        <v>4.6399999999999997</v>
      </c>
      <c r="G285" s="103">
        <v>4.6399999999999997</v>
      </c>
      <c r="H285" s="102">
        <f t="shared" si="4"/>
        <v>73882.720000000001</v>
      </c>
    </row>
    <row r="286" spans="1:8" x14ac:dyDescent="0.2">
      <c r="A286" s="71" t="s">
        <v>690</v>
      </c>
      <c r="B286" s="71" t="s">
        <v>688</v>
      </c>
      <c r="C286" s="96" t="s">
        <v>1648</v>
      </c>
      <c r="D286" s="105">
        <v>12</v>
      </c>
      <c r="E286">
        <v>5.94</v>
      </c>
      <c r="G286" s="103">
        <v>5.94</v>
      </c>
      <c r="H286" s="102">
        <f t="shared" si="4"/>
        <v>94582.62000000001</v>
      </c>
    </row>
    <row r="287" spans="1:8" x14ac:dyDescent="0.2">
      <c r="A287" s="71" t="s">
        <v>691</v>
      </c>
      <c r="B287" s="71" t="s">
        <v>688</v>
      </c>
      <c r="C287" s="96" t="s">
        <v>1648</v>
      </c>
      <c r="D287" s="105">
        <v>20</v>
      </c>
      <c r="E287">
        <v>9.59</v>
      </c>
      <c r="G287" s="103">
        <v>9.59</v>
      </c>
      <c r="H287" s="102">
        <f t="shared" si="4"/>
        <v>152701.57</v>
      </c>
    </row>
    <row r="288" spans="1:8" x14ac:dyDescent="0.2">
      <c r="A288" s="71" t="s">
        <v>692</v>
      </c>
      <c r="B288" s="71" t="s">
        <v>693</v>
      </c>
      <c r="C288" s="96" t="s">
        <v>1648</v>
      </c>
      <c r="D288" s="105">
        <v>5</v>
      </c>
      <c r="E288">
        <v>3.38</v>
      </c>
      <c r="G288" s="103">
        <v>3.38</v>
      </c>
      <c r="H288" s="102">
        <f t="shared" si="4"/>
        <v>53819.74</v>
      </c>
    </row>
    <row r="289" spans="1:8" x14ac:dyDescent="0.2">
      <c r="A289" s="71" t="s">
        <v>694</v>
      </c>
      <c r="B289" s="71" t="s">
        <v>693</v>
      </c>
      <c r="C289" s="96" t="s">
        <v>1648</v>
      </c>
      <c r="D289" s="105">
        <v>6</v>
      </c>
      <c r="E289">
        <v>3.75</v>
      </c>
      <c r="G289" s="103">
        <v>3.75</v>
      </c>
      <c r="H289" s="102">
        <f t="shared" si="4"/>
        <v>59711.25</v>
      </c>
    </row>
    <row r="290" spans="1:8" x14ac:dyDescent="0.2">
      <c r="A290" s="71" t="s">
        <v>695</v>
      </c>
      <c r="B290" s="71" t="s">
        <v>693</v>
      </c>
      <c r="C290" s="96" t="s">
        <v>1648</v>
      </c>
      <c r="D290" s="105">
        <v>8</v>
      </c>
      <c r="E290">
        <v>4.7300000000000004</v>
      </c>
      <c r="G290" s="103">
        <v>4.7300000000000004</v>
      </c>
      <c r="H290" s="102">
        <f t="shared" si="4"/>
        <v>75315.790000000008</v>
      </c>
    </row>
    <row r="291" spans="1:8" x14ac:dyDescent="0.2">
      <c r="A291" s="71" t="s">
        <v>696</v>
      </c>
      <c r="B291" s="71" t="s">
        <v>693</v>
      </c>
      <c r="C291" s="96" t="s">
        <v>1648</v>
      </c>
      <c r="D291" s="105">
        <v>16</v>
      </c>
      <c r="E291">
        <v>8.35</v>
      </c>
      <c r="G291" s="103">
        <v>8.35</v>
      </c>
      <c r="H291" s="102">
        <f t="shared" si="4"/>
        <v>132957.04999999999</v>
      </c>
    </row>
    <row r="292" spans="1:8" x14ac:dyDescent="0.2">
      <c r="A292" s="71" t="s">
        <v>697</v>
      </c>
      <c r="B292" s="71" t="s">
        <v>698</v>
      </c>
      <c r="C292" s="96" t="s">
        <v>1648</v>
      </c>
      <c r="D292" s="105">
        <v>7</v>
      </c>
      <c r="E292">
        <v>3.31</v>
      </c>
      <c r="G292" s="103">
        <v>3.31</v>
      </c>
      <c r="H292" s="102">
        <f t="shared" si="4"/>
        <v>52705.13</v>
      </c>
    </row>
    <row r="293" spans="1:8" x14ac:dyDescent="0.2">
      <c r="A293" s="71" t="s">
        <v>699</v>
      </c>
      <c r="B293" s="71" t="s">
        <v>698</v>
      </c>
      <c r="C293" s="96" t="s">
        <v>1648</v>
      </c>
      <c r="D293" s="105">
        <v>8</v>
      </c>
      <c r="E293">
        <v>3.78</v>
      </c>
      <c r="G293" s="103">
        <v>3.78</v>
      </c>
      <c r="H293" s="102">
        <f t="shared" si="4"/>
        <v>60188.939999999995</v>
      </c>
    </row>
    <row r="294" spans="1:8" x14ac:dyDescent="0.2">
      <c r="A294" s="71" t="s">
        <v>700</v>
      </c>
      <c r="B294" s="71" t="s">
        <v>698</v>
      </c>
      <c r="C294" s="96" t="s">
        <v>1648</v>
      </c>
      <c r="D294" s="105">
        <v>10</v>
      </c>
      <c r="E294">
        <v>4.62</v>
      </c>
      <c r="G294" s="103">
        <v>4.62</v>
      </c>
      <c r="H294" s="102">
        <f t="shared" si="4"/>
        <v>73564.259999999995</v>
      </c>
    </row>
    <row r="295" spans="1:8" x14ac:dyDescent="0.2">
      <c r="A295" s="71" t="s">
        <v>701</v>
      </c>
      <c r="B295" s="71" t="s">
        <v>698</v>
      </c>
      <c r="C295" s="96" t="s">
        <v>1648</v>
      </c>
      <c r="D295" s="105">
        <v>16</v>
      </c>
      <c r="E295">
        <v>7.2</v>
      </c>
      <c r="G295" s="103">
        <v>7.2</v>
      </c>
      <c r="H295" s="102">
        <f t="shared" si="4"/>
        <v>114645.6</v>
      </c>
    </row>
    <row r="296" spans="1:8" x14ac:dyDescent="0.2">
      <c r="A296" s="71" t="s">
        <v>702</v>
      </c>
      <c r="B296" s="71" t="s">
        <v>703</v>
      </c>
      <c r="C296" s="96" t="s">
        <v>1648</v>
      </c>
      <c r="D296" s="105">
        <v>5</v>
      </c>
      <c r="E296">
        <v>2.57</v>
      </c>
      <c r="G296" s="103">
        <v>2.57</v>
      </c>
      <c r="H296" s="102">
        <f t="shared" si="4"/>
        <v>40922.11</v>
      </c>
    </row>
    <row r="297" spans="1:8" x14ac:dyDescent="0.2">
      <c r="A297" s="71" t="s">
        <v>704</v>
      </c>
      <c r="B297" s="71" t="s">
        <v>703</v>
      </c>
      <c r="C297" s="96" t="s">
        <v>1648</v>
      </c>
      <c r="D297" s="105">
        <v>6</v>
      </c>
      <c r="E297">
        <v>2.84</v>
      </c>
      <c r="G297" s="103">
        <v>2.84</v>
      </c>
      <c r="H297" s="102">
        <f t="shared" si="4"/>
        <v>45221.32</v>
      </c>
    </row>
    <row r="298" spans="1:8" x14ac:dyDescent="0.2">
      <c r="A298" s="71" t="s">
        <v>705</v>
      </c>
      <c r="B298" s="71" t="s">
        <v>703</v>
      </c>
      <c r="C298" s="96" t="s">
        <v>1648</v>
      </c>
      <c r="D298" s="105">
        <v>8</v>
      </c>
      <c r="E298">
        <v>3.62</v>
      </c>
      <c r="G298" s="103">
        <v>3.62</v>
      </c>
      <c r="H298" s="102">
        <f t="shared" si="4"/>
        <v>57641.26</v>
      </c>
    </row>
    <row r="299" spans="1:8" x14ac:dyDescent="0.2">
      <c r="A299" s="71" t="s">
        <v>706</v>
      </c>
      <c r="B299" s="71" t="s">
        <v>703</v>
      </c>
      <c r="C299" s="96" t="s">
        <v>1648</v>
      </c>
      <c r="D299" s="105">
        <v>14</v>
      </c>
      <c r="E299">
        <v>6.18</v>
      </c>
      <c r="G299" s="103">
        <v>6.18</v>
      </c>
      <c r="H299" s="102">
        <f t="shared" si="4"/>
        <v>98404.14</v>
      </c>
    </row>
    <row r="300" spans="1:8" x14ac:dyDescent="0.2">
      <c r="A300" s="71" t="s">
        <v>707</v>
      </c>
      <c r="B300" s="71" t="s">
        <v>708</v>
      </c>
      <c r="C300" s="96" t="s">
        <v>1648</v>
      </c>
      <c r="D300" s="105">
        <v>4</v>
      </c>
      <c r="E300">
        <v>2.62</v>
      </c>
      <c r="G300" s="103">
        <v>2.62</v>
      </c>
      <c r="H300" s="102">
        <f t="shared" si="4"/>
        <v>41718.26</v>
      </c>
    </row>
    <row r="301" spans="1:8" x14ac:dyDescent="0.2">
      <c r="A301" s="71" t="s">
        <v>709</v>
      </c>
      <c r="B301" s="71" t="s">
        <v>708</v>
      </c>
      <c r="C301" s="96" t="s">
        <v>1648</v>
      </c>
      <c r="D301" s="105">
        <v>5</v>
      </c>
      <c r="E301">
        <v>3</v>
      </c>
      <c r="G301" s="103">
        <v>3</v>
      </c>
      <c r="H301" s="102">
        <f t="shared" si="4"/>
        <v>47769</v>
      </c>
    </row>
    <row r="302" spans="1:8" x14ac:dyDescent="0.2">
      <c r="A302" s="71" t="s">
        <v>710</v>
      </c>
      <c r="B302" s="71" t="s">
        <v>708</v>
      </c>
      <c r="C302" s="96" t="s">
        <v>1648</v>
      </c>
      <c r="D302" s="105">
        <v>9</v>
      </c>
      <c r="E302">
        <v>4.1100000000000003</v>
      </c>
      <c r="G302" s="103">
        <v>4.1100000000000003</v>
      </c>
      <c r="H302" s="102">
        <f t="shared" si="4"/>
        <v>65443.530000000006</v>
      </c>
    </row>
    <row r="303" spans="1:8" x14ac:dyDescent="0.2">
      <c r="A303" s="71" t="s">
        <v>711</v>
      </c>
      <c r="B303" s="71" t="s">
        <v>708</v>
      </c>
      <c r="C303" s="96" t="s">
        <v>1648</v>
      </c>
      <c r="D303" s="105">
        <v>16</v>
      </c>
      <c r="E303">
        <v>7.63</v>
      </c>
      <c r="G303" s="103">
        <v>7.63</v>
      </c>
      <c r="H303" s="102">
        <f t="shared" si="4"/>
        <v>121492.49</v>
      </c>
    </row>
    <row r="304" spans="1:8" x14ac:dyDescent="0.2">
      <c r="A304" s="71" t="s">
        <v>712</v>
      </c>
      <c r="B304" s="71" t="s">
        <v>713</v>
      </c>
      <c r="C304" s="96" t="s">
        <v>1648</v>
      </c>
      <c r="D304" s="105">
        <v>4</v>
      </c>
      <c r="E304">
        <v>1.64</v>
      </c>
      <c r="G304" s="103">
        <v>1.64</v>
      </c>
      <c r="H304" s="102">
        <f t="shared" si="4"/>
        <v>26113.719999999998</v>
      </c>
    </row>
    <row r="305" spans="1:8" x14ac:dyDescent="0.2">
      <c r="A305" s="71" t="s">
        <v>714</v>
      </c>
      <c r="B305" s="71" t="s">
        <v>713</v>
      </c>
      <c r="C305" s="96" t="s">
        <v>1648</v>
      </c>
      <c r="D305" s="105">
        <v>5</v>
      </c>
      <c r="E305">
        <v>2.16</v>
      </c>
      <c r="G305" s="103">
        <v>2.16</v>
      </c>
      <c r="H305" s="102">
        <f t="shared" si="4"/>
        <v>34393.68</v>
      </c>
    </row>
    <row r="306" spans="1:8" x14ac:dyDescent="0.2">
      <c r="A306" s="71" t="s">
        <v>715</v>
      </c>
      <c r="B306" s="71" t="s">
        <v>713</v>
      </c>
      <c r="C306" s="96" t="s">
        <v>1648</v>
      </c>
      <c r="D306" s="105">
        <v>8</v>
      </c>
      <c r="E306">
        <v>3.39</v>
      </c>
      <c r="G306" s="103">
        <v>3.39</v>
      </c>
      <c r="H306" s="102">
        <f t="shared" si="4"/>
        <v>53978.97</v>
      </c>
    </row>
    <row r="307" spans="1:8" x14ac:dyDescent="0.2">
      <c r="A307" s="71" t="s">
        <v>716</v>
      </c>
      <c r="B307" s="71" t="s">
        <v>713</v>
      </c>
      <c r="C307" s="96" t="s">
        <v>1648</v>
      </c>
      <c r="D307" s="105">
        <v>17</v>
      </c>
      <c r="E307">
        <v>7.04</v>
      </c>
      <c r="G307" s="103">
        <v>7.04</v>
      </c>
      <c r="H307" s="102">
        <f t="shared" si="4"/>
        <v>112097.92</v>
      </c>
    </row>
    <row r="308" spans="1:8" x14ac:dyDescent="0.2">
      <c r="A308" s="71" t="s">
        <v>717</v>
      </c>
      <c r="B308" s="71" t="s">
        <v>718</v>
      </c>
      <c r="C308" s="96" t="s">
        <v>1648</v>
      </c>
      <c r="D308" s="105">
        <v>4</v>
      </c>
      <c r="E308">
        <v>2.16</v>
      </c>
      <c r="G308" s="103">
        <v>2.16</v>
      </c>
      <c r="H308" s="102">
        <f t="shared" si="4"/>
        <v>34393.68</v>
      </c>
    </row>
    <row r="309" spans="1:8" x14ac:dyDescent="0.2">
      <c r="A309" s="71" t="s">
        <v>719</v>
      </c>
      <c r="B309" s="71" t="s">
        <v>718</v>
      </c>
      <c r="C309" s="96" t="s">
        <v>1648</v>
      </c>
      <c r="D309" s="105">
        <v>5</v>
      </c>
      <c r="E309">
        <v>2.4500000000000002</v>
      </c>
      <c r="G309" s="103">
        <v>2.4500000000000002</v>
      </c>
      <c r="H309" s="102">
        <f t="shared" si="4"/>
        <v>39011.350000000006</v>
      </c>
    </row>
    <row r="310" spans="1:8" x14ac:dyDescent="0.2">
      <c r="A310" s="71" t="s">
        <v>720</v>
      </c>
      <c r="B310" s="71" t="s">
        <v>718</v>
      </c>
      <c r="C310" s="96" t="s">
        <v>1648</v>
      </c>
      <c r="D310" s="105">
        <v>8</v>
      </c>
      <c r="E310">
        <v>2.85</v>
      </c>
      <c r="G310" s="103">
        <v>2.85</v>
      </c>
      <c r="H310" s="102">
        <f t="shared" si="4"/>
        <v>45380.55</v>
      </c>
    </row>
    <row r="311" spans="1:8" x14ac:dyDescent="0.2">
      <c r="A311" s="71" t="s">
        <v>721</v>
      </c>
      <c r="B311" s="71" t="s">
        <v>718</v>
      </c>
      <c r="C311" s="96" t="s">
        <v>1648</v>
      </c>
      <c r="D311" s="105">
        <v>14</v>
      </c>
      <c r="E311">
        <v>4.5199999999999996</v>
      </c>
      <c r="G311" s="103">
        <v>4.5199999999999996</v>
      </c>
      <c r="H311" s="102">
        <f t="shared" si="4"/>
        <v>71971.959999999992</v>
      </c>
    </row>
    <row r="312" spans="1:8" x14ac:dyDescent="0.2">
      <c r="A312" s="71" t="s">
        <v>722</v>
      </c>
      <c r="B312" s="71" t="s">
        <v>723</v>
      </c>
      <c r="C312" s="96" t="s">
        <v>1648</v>
      </c>
      <c r="D312" s="105">
        <v>2</v>
      </c>
      <c r="E312">
        <v>1.5</v>
      </c>
      <c r="G312" s="103">
        <v>1.5</v>
      </c>
      <c r="H312" s="102">
        <f t="shared" si="4"/>
        <v>23884.5</v>
      </c>
    </row>
    <row r="313" spans="1:8" x14ac:dyDescent="0.2">
      <c r="A313" s="71" t="s">
        <v>724</v>
      </c>
      <c r="B313" s="71" t="s">
        <v>723</v>
      </c>
      <c r="C313" s="96" t="s">
        <v>1648</v>
      </c>
      <c r="D313" s="105">
        <v>4</v>
      </c>
      <c r="E313">
        <v>1.75</v>
      </c>
      <c r="G313" s="103">
        <v>1.75</v>
      </c>
      <c r="H313" s="102">
        <f t="shared" si="4"/>
        <v>27865.25</v>
      </c>
    </row>
    <row r="314" spans="1:8" x14ac:dyDescent="0.2">
      <c r="A314" s="71" t="s">
        <v>725</v>
      </c>
      <c r="B314" s="71" t="s">
        <v>723</v>
      </c>
      <c r="C314" s="96" t="s">
        <v>1648</v>
      </c>
      <c r="D314" s="105">
        <v>6</v>
      </c>
      <c r="E314">
        <v>2.25</v>
      </c>
      <c r="G314" s="103">
        <v>2.25</v>
      </c>
      <c r="H314" s="102">
        <f t="shared" si="4"/>
        <v>35826.75</v>
      </c>
    </row>
    <row r="315" spans="1:8" x14ac:dyDescent="0.2">
      <c r="A315" s="71" t="s">
        <v>726</v>
      </c>
      <c r="B315" s="71" t="s">
        <v>723</v>
      </c>
      <c r="C315" s="96" t="s">
        <v>1648</v>
      </c>
      <c r="D315" s="105">
        <v>11</v>
      </c>
      <c r="E315">
        <v>3.79</v>
      </c>
      <c r="G315" s="103">
        <v>3.79</v>
      </c>
      <c r="H315" s="102">
        <f t="shared" si="4"/>
        <v>60348.17</v>
      </c>
    </row>
    <row r="316" spans="1:8" x14ac:dyDescent="0.2">
      <c r="A316" s="71" t="s">
        <v>727</v>
      </c>
      <c r="B316" s="71" t="s">
        <v>728</v>
      </c>
      <c r="C316" s="96" t="s">
        <v>1648</v>
      </c>
      <c r="D316" s="105">
        <v>2</v>
      </c>
      <c r="E316">
        <v>1.95</v>
      </c>
      <c r="G316" s="103">
        <v>1.95</v>
      </c>
      <c r="H316" s="102">
        <f t="shared" si="4"/>
        <v>31049.85</v>
      </c>
    </row>
    <row r="317" spans="1:8" x14ac:dyDescent="0.2">
      <c r="A317" s="71" t="s">
        <v>729</v>
      </c>
      <c r="B317" s="71" t="s">
        <v>728</v>
      </c>
      <c r="C317" s="96" t="s">
        <v>1648</v>
      </c>
      <c r="D317" s="105">
        <v>3</v>
      </c>
      <c r="E317">
        <v>2.06</v>
      </c>
      <c r="G317" s="103">
        <v>2.06</v>
      </c>
      <c r="H317" s="102">
        <f t="shared" si="4"/>
        <v>32801.379999999997</v>
      </c>
    </row>
    <row r="318" spans="1:8" x14ac:dyDescent="0.2">
      <c r="A318" s="71" t="s">
        <v>730</v>
      </c>
      <c r="B318" s="71" t="s">
        <v>728</v>
      </c>
      <c r="C318" s="96" t="s">
        <v>1648</v>
      </c>
      <c r="D318" s="105">
        <v>5</v>
      </c>
      <c r="E318">
        <v>2.4900000000000002</v>
      </c>
      <c r="G318" s="103">
        <v>2.4900000000000002</v>
      </c>
      <c r="H318" s="102">
        <f t="shared" si="4"/>
        <v>39648.270000000004</v>
      </c>
    </row>
    <row r="319" spans="1:8" x14ac:dyDescent="0.2">
      <c r="A319" s="71" t="s">
        <v>731</v>
      </c>
      <c r="B319" s="71" t="s">
        <v>728</v>
      </c>
      <c r="C319" s="96" t="s">
        <v>1648</v>
      </c>
      <c r="D319" s="105">
        <v>9</v>
      </c>
      <c r="E319">
        <v>4.13</v>
      </c>
      <c r="G319" s="103">
        <v>4.13</v>
      </c>
      <c r="H319" s="102">
        <f t="shared" si="4"/>
        <v>65761.990000000005</v>
      </c>
    </row>
    <row r="320" spans="1:8" x14ac:dyDescent="0.2">
      <c r="A320" s="71" t="s">
        <v>732</v>
      </c>
      <c r="B320" s="71" t="s">
        <v>733</v>
      </c>
      <c r="C320" s="96" t="s">
        <v>1648</v>
      </c>
      <c r="D320" s="105">
        <v>1</v>
      </c>
      <c r="E320">
        <v>1.66</v>
      </c>
      <c r="G320" s="103">
        <v>1.66</v>
      </c>
      <c r="H320" s="102">
        <f t="shared" si="4"/>
        <v>26432.18</v>
      </c>
    </row>
    <row r="321" spans="1:8" x14ac:dyDescent="0.2">
      <c r="A321" s="71" t="s">
        <v>734</v>
      </c>
      <c r="B321" s="71" t="s">
        <v>733</v>
      </c>
      <c r="C321" s="96" t="s">
        <v>1648</v>
      </c>
      <c r="D321" s="105">
        <v>2</v>
      </c>
      <c r="E321">
        <v>1.78</v>
      </c>
      <c r="G321" s="103">
        <v>1.78</v>
      </c>
      <c r="H321" s="102">
        <f t="shared" si="4"/>
        <v>28342.94</v>
      </c>
    </row>
    <row r="322" spans="1:8" x14ac:dyDescent="0.2">
      <c r="A322" s="71" t="s">
        <v>735</v>
      </c>
      <c r="B322" s="71" t="s">
        <v>733</v>
      </c>
      <c r="C322" s="96" t="s">
        <v>1648</v>
      </c>
      <c r="D322" s="105">
        <v>4</v>
      </c>
      <c r="E322">
        <v>2.2400000000000002</v>
      </c>
      <c r="G322" s="103">
        <v>2.2400000000000002</v>
      </c>
      <c r="H322" s="102">
        <f t="shared" si="4"/>
        <v>35667.520000000004</v>
      </c>
    </row>
    <row r="323" spans="1:8" x14ac:dyDescent="0.2">
      <c r="A323" s="71" t="s">
        <v>736</v>
      </c>
      <c r="B323" s="71" t="s">
        <v>733</v>
      </c>
      <c r="C323" s="96" t="s">
        <v>1648</v>
      </c>
      <c r="D323" s="105">
        <v>9</v>
      </c>
      <c r="E323">
        <v>3.76</v>
      </c>
      <c r="G323" s="103">
        <v>3.76</v>
      </c>
      <c r="H323" s="102">
        <f t="shared" si="4"/>
        <v>59870.479999999996</v>
      </c>
    </row>
    <row r="324" spans="1:8" x14ac:dyDescent="0.2">
      <c r="A324" s="71" t="s">
        <v>737</v>
      </c>
      <c r="B324" s="71" t="s">
        <v>738</v>
      </c>
      <c r="C324" s="96" t="s">
        <v>1648</v>
      </c>
      <c r="D324" s="105">
        <v>2</v>
      </c>
      <c r="E324">
        <v>1.33</v>
      </c>
      <c r="G324" s="103">
        <v>1.33</v>
      </c>
      <c r="H324" s="102">
        <f t="shared" si="4"/>
        <v>21177.59</v>
      </c>
    </row>
    <row r="325" spans="1:8" x14ac:dyDescent="0.2">
      <c r="A325" s="71" t="s">
        <v>739</v>
      </c>
      <c r="B325" s="71" t="s">
        <v>738</v>
      </c>
      <c r="C325" s="96" t="s">
        <v>1648</v>
      </c>
      <c r="D325" s="105">
        <v>2</v>
      </c>
      <c r="E325">
        <v>2.78</v>
      </c>
      <c r="G325" s="103">
        <v>2.78</v>
      </c>
      <c r="H325" s="102">
        <f t="shared" si="4"/>
        <v>44265.939999999995</v>
      </c>
    </row>
    <row r="326" spans="1:8" x14ac:dyDescent="0.2">
      <c r="A326" s="71" t="s">
        <v>740</v>
      </c>
      <c r="B326" s="71" t="s">
        <v>738</v>
      </c>
      <c r="C326" s="96" t="s">
        <v>1648</v>
      </c>
      <c r="D326" s="105">
        <v>3</v>
      </c>
      <c r="E326">
        <v>2.89</v>
      </c>
      <c r="G326" s="103">
        <v>2.89</v>
      </c>
      <c r="H326" s="102">
        <f t="shared" si="4"/>
        <v>46017.47</v>
      </c>
    </row>
    <row r="327" spans="1:8" x14ac:dyDescent="0.2">
      <c r="A327" s="71" t="s">
        <v>741</v>
      </c>
      <c r="B327" s="71" t="s">
        <v>738</v>
      </c>
      <c r="C327" s="96" t="s">
        <v>1648</v>
      </c>
      <c r="D327" s="105">
        <v>11</v>
      </c>
      <c r="E327">
        <v>4.3</v>
      </c>
      <c r="G327" s="103">
        <v>4.3</v>
      </c>
      <c r="H327" s="102">
        <f t="shared" si="4"/>
        <v>68468.899999999994</v>
      </c>
    </row>
    <row r="328" spans="1:8" x14ac:dyDescent="0.2">
      <c r="A328" s="71" t="s">
        <v>742</v>
      </c>
      <c r="B328" s="71" t="s">
        <v>743</v>
      </c>
      <c r="C328" s="96" t="s">
        <v>1648</v>
      </c>
      <c r="D328" s="105">
        <v>2</v>
      </c>
      <c r="E328">
        <v>0.99</v>
      </c>
      <c r="G328" s="103">
        <v>0.99</v>
      </c>
      <c r="H328" s="102">
        <f t="shared" si="4"/>
        <v>15763.77</v>
      </c>
    </row>
    <row r="329" spans="1:8" x14ac:dyDescent="0.2">
      <c r="A329" s="71" t="s">
        <v>744</v>
      </c>
      <c r="B329" s="71" t="s">
        <v>743</v>
      </c>
      <c r="C329" s="96" t="s">
        <v>1648</v>
      </c>
      <c r="D329" s="105">
        <v>4</v>
      </c>
      <c r="E329">
        <v>1.44</v>
      </c>
      <c r="G329" s="103">
        <v>1.44</v>
      </c>
      <c r="H329" s="102">
        <f t="shared" si="4"/>
        <v>22929.119999999999</v>
      </c>
    </row>
    <row r="330" spans="1:8" x14ac:dyDescent="0.2">
      <c r="A330" s="71" t="s">
        <v>745</v>
      </c>
      <c r="B330" s="71" t="s">
        <v>743</v>
      </c>
      <c r="C330" s="96" t="s">
        <v>1648</v>
      </c>
      <c r="D330" s="105">
        <v>6</v>
      </c>
      <c r="E330">
        <v>2.0099999999999998</v>
      </c>
      <c r="G330" s="103">
        <v>2.0099999999999998</v>
      </c>
      <c r="H330" s="102">
        <f t="shared" si="4"/>
        <v>32005.229999999996</v>
      </c>
    </row>
    <row r="331" spans="1:8" x14ac:dyDescent="0.2">
      <c r="A331" s="71" t="s">
        <v>746</v>
      </c>
      <c r="B331" s="71" t="s">
        <v>743</v>
      </c>
      <c r="C331" s="96" t="s">
        <v>1648</v>
      </c>
      <c r="D331" s="105">
        <v>14</v>
      </c>
      <c r="E331">
        <v>4.3600000000000003</v>
      </c>
      <c r="G331" s="103">
        <v>4.3600000000000003</v>
      </c>
      <c r="H331" s="102">
        <f t="shared" si="4"/>
        <v>69424.28</v>
      </c>
    </row>
    <row r="332" spans="1:8" x14ac:dyDescent="0.2">
      <c r="A332" s="71" t="s">
        <v>747</v>
      </c>
      <c r="B332" s="71" t="s">
        <v>748</v>
      </c>
      <c r="C332" s="96" t="s">
        <v>1648</v>
      </c>
      <c r="D332" s="105">
        <v>3</v>
      </c>
      <c r="E332">
        <v>1.01</v>
      </c>
      <c r="G332" s="103">
        <v>1.01</v>
      </c>
      <c r="H332" s="102">
        <f t="shared" si="4"/>
        <v>16082.23</v>
      </c>
    </row>
    <row r="333" spans="1:8" x14ac:dyDescent="0.2">
      <c r="A333" s="71" t="s">
        <v>749</v>
      </c>
      <c r="B333" s="71" t="s">
        <v>748</v>
      </c>
      <c r="C333" s="96" t="s">
        <v>1648</v>
      </c>
      <c r="D333" s="105">
        <v>6</v>
      </c>
      <c r="E333">
        <v>1.45</v>
      </c>
      <c r="G333" s="103">
        <v>1.45</v>
      </c>
      <c r="H333" s="102">
        <f t="shared" si="4"/>
        <v>23088.35</v>
      </c>
    </row>
    <row r="334" spans="1:8" x14ac:dyDescent="0.2">
      <c r="A334" s="71" t="s">
        <v>750</v>
      </c>
      <c r="B334" s="71" t="s">
        <v>748</v>
      </c>
      <c r="C334" s="96" t="s">
        <v>1648</v>
      </c>
      <c r="D334" s="105">
        <v>9</v>
      </c>
      <c r="E334">
        <v>2.17</v>
      </c>
      <c r="G334" s="103">
        <v>2.17</v>
      </c>
      <c r="H334" s="102">
        <f t="shared" si="4"/>
        <v>34552.909999999996</v>
      </c>
    </row>
    <row r="335" spans="1:8" x14ac:dyDescent="0.2">
      <c r="A335" s="71" t="s">
        <v>751</v>
      </c>
      <c r="B335" s="71" t="s">
        <v>748</v>
      </c>
      <c r="C335" s="96" t="s">
        <v>1648</v>
      </c>
      <c r="D335" s="105">
        <v>15</v>
      </c>
      <c r="E335">
        <v>4.32</v>
      </c>
      <c r="G335" s="103">
        <v>4.32</v>
      </c>
      <c r="H335" s="102">
        <f t="shared" si="4"/>
        <v>68787.360000000001</v>
      </c>
    </row>
    <row r="336" spans="1:8" ht="13.5" x14ac:dyDescent="0.25">
      <c r="A336" s="119" t="s">
        <v>1751</v>
      </c>
      <c r="B336" s="121" t="s">
        <v>1752</v>
      </c>
      <c r="C336" s="115" t="s">
        <v>1648</v>
      </c>
      <c r="D336" s="116">
        <v>2</v>
      </c>
      <c r="E336" s="125">
        <v>1.4786787115057649</v>
      </c>
      <c r="F336" s="122"/>
      <c r="G336" s="125">
        <v>1.4786787115057649</v>
      </c>
      <c r="H336" s="102">
        <f t="shared" si="4"/>
        <v>23545.001123306294</v>
      </c>
    </row>
    <row r="337" spans="1:8" ht="13.5" x14ac:dyDescent="0.25">
      <c r="A337" s="119" t="s">
        <v>1753</v>
      </c>
      <c r="B337" s="121" t="s">
        <v>1752</v>
      </c>
      <c r="C337" s="115" t="s">
        <v>1648</v>
      </c>
      <c r="D337" s="116">
        <v>4</v>
      </c>
      <c r="E337" s="125">
        <v>1.9872642149674431</v>
      </c>
      <c r="F337" s="122"/>
      <c r="G337" s="125">
        <v>1.9872642149674431</v>
      </c>
      <c r="H337" s="102">
        <f t="shared" si="4"/>
        <v>31643.208094926598</v>
      </c>
    </row>
    <row r="338" spans="1:8" ht="13.5" x14ac:dyDescent="0.25">
      <c r="A338" s="71" t="s">
        <v>1754</v>
      </c>
      <c r="B338" s="121" t="s">
        <v>1752</v>
      </c>
      <c r="C338" s="115" t="s">
        <v>1648</v>
      </c>
      <c r="D338" s="116">
        <v>8</v>
      </c>
      <c r="E338" s="125">
        <v>3.1129129463922172</v>
      </c>
      <c r="F338" s="122"/>
      <c r="G338" s="125">
        <v>3.1129129463922172</v>
      </c>
      <c r="H338" s="102">
        <f t="shared" ref="H338:H401" si="5">G338*15923</f>
        <v>49566.912845403276</v>
      </c>
    </row>
    <row r="339" spans="1:8" ht="13.5" x14ac:dyDescent="0.25">
      <c r="A339" s="71" t="s">
        <v>1755</v>
      </c>
      <c r="B339" s="121" t="s">
        <v>1752</v>
      </c>
      <c r="C339" s="115" t="s">
        <v>1648</v>
      </c>
      <c r="D339" s="117">
        <v>15</v>
      </c>
      <c r="E339" s="125">
        <v>5.5745908612142463</v>
      </c>
      <c r="F339" s="122"/>
      <c r="G339" s="125">
        <v>5.5745908612142463</v>
      </c>
      <c r="H339" s="102">
        <f t="shared" si="5"/>
        <v>88764.210283114444</v>
      </c>
    </row>
    <row r="340" spans="1:8" ht="13.5" x14ac:dyDescent="0.25">
      <c r="A340" s="71" t="s">
        <v>1756</v>
      </c>
      <c r="B340" s="121" t="s">
        <v>1757</v>
      </c>
      <c r="C340" s="115" t="s">
        <v>1648</v>
      </c>
      <c r="D340" s="117">
        <v>2</v>
      </c>
      <c r="E340" s="118">
        <v>1.8229916704287037</v>
      </c>
      <c r="F340" s="116"/>
      <c r="G340" s="118">
        <v>1.8229916704287037</v>
      </c>
      <c r="H340" s="102">
        <f t="shared" si="5"/>
        <v>29027.49636823625</v>
      </c>
    </row>
    <row r="341" spans="1:8" ht="13.5" x14ac:dyDescent="0.25">
      <c r="A341" s="71" t="s">
        <v>1758</v>
      </c>
      <c r="B341" s="121" t="s">
        <v>1757</v>
      </c>
      <c r="C341" s="115" t="s">
        <v>1648</v>
      </c>
      <c r="D341" s="117">
        <v>3</v>
      </c>
      <c r="E341" s="118">
        <v>2.1170189141614699</v>
      </c>
      <c r="F341" s="116"/>
      <c r="G341" s="118">
        <v>2.1170189141614699</v>
      </c>
      <c r="H341" s="102">
        <f t="shared" si="5"/>
        <v>33709.292170193083</v>
      </c>
    </row>
    <row r="342" spans="1:8" ht="13.5" x14ac:dyDescent="0.25">
      <c r="A342" s="71" t="s">
        <v>1759</v>
      </c>
      <c r="B342" s="121" t="s">
        <v>1757</v>
      </c>
      <c r="C342" s="115" t="s">
        <v>1648</v>
      </c>
      <c r="D342" s="117">
        <v>6</v>
      </c>
      <c r="E342" s="118">
        <v>2.8194700070658008</v>
      </c>
      <c r="F342" s="116"/>
      <c r="G342" s="118">
        <v>2.8194700070658008</v>
      </c>
      <c r="H342" s="102">
        <f t="shared" si="5"/>
        <v>44894.420922508747</v>
      </c>
    </row>
    <row r="343" spans="1:8" ht="13.5" x14ac:dyDescent="0.25">
      <c r="A343" s="120" t="s">
        <v>1760</v>
      </c>
      <c r="B343" s="121" t="s">
        <v>1757</v>
      </c>
      <c r="C343" s="115" t="s">
        <v>1648</v>
      </c>
      <c r="D343" s="117">
        <v>12</v>
      </c>
      <c r="E343" s="118">
        <v>4.8901301884150099</v>
      </c>
      <c r="F343" s="116"/>
      <c r="G343" s="118">
        <v>4.8901301884150099</v>
      </c>
      <c r="H343" s="102">
        <f t="shared" si="5"/>
        <v>77865.542990132206</v>
      </c>
    </row>
    <row r="344" spans="1:8" x14ac:dyDescent="0.2">
      <c r="A344" s="71" t="s">
        <v>752</v>
      </c>
      <c r="B344" s="71" t="s">
        <v>753</v>
      </c>
      <c r="C344" s="96" t="s">
        <v>1648</v>
      </c>
      <c r="D344" s="105">
        <v>2</v>
      </c>
      <c r="E344">
        <v>0.69</v>
      </c>
      <c r="G344" s="103">
        <v>0.69</v>
      </c>
      <c r="H344" s="102">
        <f t="shared" si="5"/>
        <v>10986.869999999999</v>
      </c>
    </row>
    <row r="345" spans="1:8" x14ac:dyDescent="0.2">
      <c r="A345" s="71" t="s">
        <v>754</v>
      </c>
      <c r="B345" s="71" t="s">
        <v>753</v>
      </c>
      <c r="C345" s="96" t="s">
        <v>1648</v>
      </c>
      <c r="D345" s="105">
        <v>3</v>
      </c>
      <c r="E345">
        <v>0.8</v>
      </c>
      <c r="G345" s="103">
        <v>0.8</v>
      </c>
      <c r="H345" s="102">
        <f t="shared" si="5"/>
        <v>12738.400000000001</v>
      </c>
    </row>
    <row r="346" spans="1:8" x14ac:dyDescent="0.2">
      <c r="A346" s="71" t="s">
        <v>755</v>
      </c>
      <c r="B346" s="71" t="s">
        <v>753</v>
      </c>
      <c r="C346" s="96" t="s">
        <v>1648</v>
      </c>
      <c r="D346" s="105">
        <v>5</v>
      </c>
      <c r="E346">
        <v>1.07</v>
      </c>
      <c r="G346" s="103">
        <v>1.07</v>
      </c>
      <c r="H346" s="102">
        <f t="shared" si="5"/>
        <v>17037.61</v>
      </c>
    </row>
    <row r="347" spans="1:8" x14ac:dyDescent="0.2">
      <c r="A347" s="71" t="s">
        <v>756</v>
      </c>
      <c r="B347" s="71" t="s">
        <v>753</v>
      </c>
      <c r="C347" s="96" t="s">
        <v>1648</v>
      </c>
      <c r="D347" s="105">
        <v>8</v>
      </c>
      <c r="E347">
        <v>2</v>
      </c>
      <c r="G347" s="103">
        <v>2</v>
      </c>
      <c r="H347" s="102">
        <f t="shared" si="5"/>
        <v>31846</v>
      </c>
    </row>
    <row r="348" spans="1:8" x14ac:dyDescent="0.2">
      <c r="A348" s="71" t="s">
        <v>757</v>
      </c>
      <c r="B348" s="71" t="s">
        <v>758</v>
      </c>
      <c r="C348" s="96" t="s">
        <v>1648</v>
      </c>
      <c r="D348" s="105">
        <v>2</v>
      </c>
      <c r="E348">
        <v>0.99</v>
      </c>
      <c r="G348" s="103">
        <v>0.99</v>
      </c>
      <c r="H348" s="102">
        <f t="shared" si="5"/>
        <v>15763.77</v>
      </c>
    </row>
    <row r="349" spans="1:8" x14ac:dyDescent="0.2">
      <c r="A349" s="71" t="s">
        <v>759</v>
      </c>
      <c r="B349" s="71" t="s">
        <v>758</v>
      </c>
      <c r="C349" s="96" t="s">
        <v>1648</v>
      </c>
      <c r="D349" s="105">
        <v>3</v>
      </c>
      <c r="E349">
        <v>1.1399999999999999</v>
      </c>
      <c r="G349" s="103">
        <v>1.1399999999999999</v>
      </c>
      <c r="H349" s="102">
        <f t="shared" si="5"/>
        <v>18152.219999999998</v>
      </c>
    </row>
    <row r="350" spans="1:8" x14ac:dyDescent="0.2">
      <c r="A350" s="71" t="s">
        <v>760</v>
      </c>
      <c r="B350" s="71" t="s">
        <v>758</v>
      </c>
      <c r="C350" s="96" t="s">
        <v>1648</v>
      </c>
      <c r="D350" s="105">
        <v>5</v>
      </c>
      <c r="E350">
        <v>1.48</v>
      </c>
      <c r="G350" s="103">
        <v>1.48</v>
      </c>
      <c r="H350" s="102">
        <f t="shared" si="5"/>
        <v>23566.04</v>
      </c>
    </row>
    <row r="351" spans="1:8" x14ac:dyDescent="0.2">
      <c r="A351" s="71" t="s">
        <v>761</v>
      </c>
      <c r="B351" s="71" t="s">
        <v>758</v>
      </c>
      <c r="C351" s="96" t="s">
        <v>1648</v>
      </c>
      <c r="D351" s="105">
        <v>10</v>
      </c>
      <c r="E351">
        <v>2.96</v>
      </c>
      <c r="G351" s="103">
        <v>2.96</v>
      </c>
      <c r="H351" s="102">
        <f t="shared" si="5"/>
        <v>47132.08</v>
      </c>
    </row>
    <row r="352" spans="1:8" x14ac:dyDescent="0.2">
      <c r="A352" s="71" t="s">
        <v>762</v>
      </c>
      <c r="B352" s="71" t="s">
        <v>763</v>
      </c>
      <c r="C352" s="96" t="s">
        <v>1648</v>
      </c>
      <c r="D352" s="105">
        <v>2</v>
      </c>
      <c r="E352">
        <v>0.84</v>
      </c>
      <c r="G352" s="103">
        <v>0.84</v>
      </c>
      <c r="H352" s="102">
        <f t="shared" si="5"/>
        <v>13375.32</v>
      </c>
    </row>
    <row r="353" spans="1:8" x14ac:dyDescent="0.2">
      <c r="A353" s="71" t="s">
        <v>764</v>
      </c>
      <c r="B353" s="71" t="s">
        <v>763</v>
      </c>
      <c r="C353" s="96" t="s">
        <v>1648</v>
      </c>
      <c r="D353" s="105">
        <v>2</v>
      </c>
      <c r="E353">
        <v>0.96</v>
      </c>
      <c r="G353" s="103">
        <v>0.96</v>
      </c>
      <c r="H353" s="102">
        <f t="shared" si="5"/>
        <v>15286.08</v>
      </c>
    </row>
    <row r="354" spans="1:8" x14ac:dyDescent="0.2">
      <c r="A354" s="71" t="s">
        <v>765</v>
      </c>
      <c r="B354" s="71" t="s">
        <v>763</v>
      </c>
      <c r="C354" s="96" t="s">
        <v>1648</v>
      </c>
      <c r="D354" s="105">
        <v>4</v>
      </c>
      <c r="E354">
        <v>1.21</v>
      </c>
      <c r="G354" s="103">
        <v>1.21</v>
      </c>
      <c r="H354" s="102">
        <f t="shared" si="5"/>
        <v>19266.829999999998</v>
      </c>
    </row>
    <row r="355" spans="1:8" x14ac:dyDescent="0.2">
      <c r="A355" s="71" t="s">
        <v>766</v>
      </c>
      <c r="B355" s="71" t="s">
        <v>763</v>
      </c>
      <c r="C355" s="96" t="s">
        <v>1648</v>
      </c>
      <c r="D355" s="105">
        <v>7</v>
      </c>
      <c r="E355">
        <v>1.88</v>
      </c>
      <c r="G355" s="103">
        <v>1.88</v>
      </c>
      <c r="H355" s="102">
        <f t="shared" si="5"/>
        <v>29935.239999999998</v>
      </c>
    </row>
    <row r="356" spans="1:8" x14ac:dyDescent="0.2">
      <c r="A356" s="71" t="s">
        <v>767</v>
      </c>
      <c r="B356" s="71" t="s">
        <v>768</v>
      </c>
      <c r="C356" s="96" t="s">
        <v>1648</v>
      </c>
      <c r="D356" s="105">
        <v>4</v>
      </c>
      <c r="E356">
        <v>0.73</v>
      </c>
      <c r="G356" s="103">
        <v>0.73</v>
      </c>
      <c r="H356" s="102">
        <f t="shared" si="5"/>
        <v>11623.789999999999</v>
      </c>
    </row>
    <row r="357" spans="1:8" x14ac:dyDescent="0.2">
      <c r="A357" s="71" t="s">
        <v>769</v>
      </c>
      <c r="B357" s="71" t="s">
        <v>768</v>
      </c>
      <c r="C357" s="96" t="s">
        <v>1648</v>
      </c>
      <c r="D357" s="105">
        <v>7</v>
      </c>
      <c r="E357">
        <v>1.25</v>
      </c>
      <c r="G357" s="103">
        <v>1.25</v>
      </c>
      <c r="H357" s="102">
        <f t="shared" si="5"/>
        <v>19903.75</v>
      </c>
    </row>
    <row r="358" spans="1:8" x14ac:dyDescent="0.2">
      <c r="A358" s="71" t="s">
        <v>770</v>
      </c>
      <c r="B358" s="71" t="s">
        <v>768</v>
      </c>
      <c r="C358" s="96" t="s">
        <v>1648</v>
      </c>
      <c r="D358" s="105">
        <v>10</v>
      </c>
      <c r="E358">
        <v>1.83</v>
      </c>
      <c r="G358" s="103">
        <v>1.83</v>
      </c>
      <c r="H358" s="102">
        <f t="shared" si="5"/>
        <v>29139.09</v>
      </c>
    </row>
    <row r="359" spans="1:8" x14ac:dyDescent="0.2">
      <c r="A359" s="71" t="s">
        <v>771</v>
      </c>
      <c r="B359" s="71" t="s">
        <v>768</v>
      </c>
      <c r="C359" s="96" t="s">
        <v>1648</v>
      </c>
      <c r="D359" s="105">
        <v>14</v>
      </c>
      <c r="E359">
        <v>3.27</v>
      </c>
      <c r="G359" s="103">
        <v>3.27</v>
      </c>
      <c r="H359" s="102">
        <f t="shared" si="5"/>
        <v>52068.21</v>
      </c>
    </row>
    <row r="360" spans="1:8" x14ac:dyDescent="0.2">
      <c r="A360" s="71" t="s">
        <v>772</v>
      </c>
      <c r="B360" s="71" t="s">
        <v>773</v>
      </c>
      <c r="C360" s="96" t="s">
        <v>1648</v>
      </c>
      <c r="D360" s="105">
        <v>3</v>
      </c>
      <c r="E360">
        <v>0.5</v>
      </c>
      <c r="G360" s="103">
        <v>0.5</v>
      </c>
      <c r="H360" s="102">
        <f t="shared" si="5"/>
        <v>7961.5</v>
      </c>
    </row>
    <row r="361" spans="1:8" x14ac:dyDescent="0.2">
      <c r="A361" s="71" t="s">
        <v>774</v>
      </c>
      <c r="B361" s="71" t="s">
        <v>773</v>
      </c>
      <c r="C361" s="96" t="s">
        <v>1648</v>
      </c>
      <c r="D361" s="105">
        <v>4</v>
      </c>
      <c r="E361">
        <v>0.63</v>
      </c>
      <c r="G361" s="103">
        <v>0.63</v>
      </c>
      <c r="H361" s="102">
        <f t="shared" si="5"/>
        <v>10031.49</v>
      </c>
    </row>
    <row r="362" spans="1:8" x14ac:dyDescent="0.2">
      <c r="A362" s="71" t="s">
        <v>775</v>
      </c>
      <c r="B362" s="71" t="s">
        <v>773</v>
      </c>
      <c r="C362" s="96" t="s">
        <v>1648</v>
      </c>
      <c r="D362" s="105">
        <v>5</v>
      </c>
      <c r="E362">
        <v>0.94</v>
      </c>
      <c r="G362" s="103">
        <v>0.94</v>
      </c>
      <c r="H362" s="102">
        <f t="shared" si="5"/>
        <v>14967.619999999999</v>
      </c>
    </row>
    <row r="363" spans="1:8" x14ac:dyDescent="0.2">
      <c r="A363" s="71" t="s">
        <v>290</v>
      </c>
      <c r="B363" s="71" t="s">
        <v>773</v>
      </c>
      <c r="C363" s="96" t="s">
        <v>1648</v>
      </c>
      <c r="D363" s="105">
        <v>9</v>
      </c>
      <c r="E363">
        <v>1.91</v>
      </c>
      <c r="G363" s="103">
        <v>1.91</v>
      </c>
      <c r="H363" s="102">
        <f t="shared" si="5"/>
        <v>30412.93</v>
      </c>
    </row>
    <row r="364" spans="1:8" x14ac:dyDescent="0.2">
      <c r="A364" s="71" t="s">
        <v>776</v>
      </c>
      <c r="B364" s="71" t="s">
        <v>777</v>
      </c>
      <c r="C364" s="96" t="s">
        <v>1648</v>
      </c>
      <c r="D364" s="105">
        <v>2</v>
      </c>
      <c r="E364">
        <v>0.44</v>
      </c>
      <c r="G364" s="103">
        <v>0.44</v>
      </c>
      <c r="H364" s="102">
        <f t="shared" si="5"/>
        <v>7006.12</v>
      </c>
    </row>
    <row r="365" spans="1:8" x14ac:dyDescent="0.2">
      <c r="A365" s="71" t="s">
        <v>778</v>
      </c>
      <c r="B365" s="71" t="s">
        <v>777</v>
      </c>
      <c r="C365" s="96" t="s">
        <v>1648</v>
      </c>
      <c r="D365" s="105">
        <v>2</v>
      </c>
      <c r="E365">
        <v>0.46</v>
      </c>
      <c r="G365" s="103">
        <v>0.46</v>
      </c>
      <c r="H365" s="102">
        <f t="shared" si="5"/>
        <v>7324.58</v>
      </c>
    </row>
    <row r="366" spans="1:8" x14ac:dyDescent="0.2">
      <c r="A366" s="71" t="s">
        <v>779</v>
      </c>
      <c r="B366" s="71" t="s">
        <v>777</v>
      </c>
      <c r="C366" s="96" t="s">
        <v>1648</v>
      </c>
      <c r="D366" s="105">
        <v>2</v>
      </c>
      <c r="E366">
        <v>0.75</v>
      </c>
      <c r="G366" s="103">
        <v>0.75</v>
      </c>
      <c r="H366" s="102">
        <f t="shared" si="5"/>
        <v>11942.25</v>
      </c>
    </row>
    <row r="367" spans="1:8" x14ac:dyDescent="0.2">
      <c r="A367" s="71" t="s">
        <v>780</v>
      </c>
      <c r="B367" s="71" t="s">
        <v>777</v>
      </c>
      <c r="C367" s="96" t="s">
        <v>1648</v>
      </c>
      <c r="D367" s="105">
        <v>4</v>
      </c>
      <c r="E367">
        <v>1.7</v>
      </c>
      <c r="G367" s="103">
        <v>1.7</v>
      </c>
      <c r="H367" s="102">
        <f t="shared" si="5"/>
        <v>27069.1</v>
      </c>
    </row>
    <row r="368" spans="1:8" x14ac:dyDescent="0.2">
      <c r="A368" s="71" t="s">
        <v>781</v>
      </c>
      <c r="B368" s="71" t="s">
        <v>782</v>
      </c>
      <c r="C368" s="96" t="s">
        <v>1648</v>
      </c>
      <c r="D368" s="105">
        <v>3</v>
      </c>
      <c r="E368">
        <v>0.47</v>
      </c>
      <c r="G368" s="103">
        <v>0.47</v>
      </c>
      <c r="H368" s="102">
        <f t="shared" si="5"/>
        <v>7483.8099999999995</v>
      </c>
    </row>
    <row r="369" spans="1:8" x14ac:dyDescent="0.2">
      <c r="A369" s="71" t="s">
        <v>783</v>
      </c>
      <c r="B369" s="71" t="s">
        <v>782</v>
      </c>
      <c r="C369" s="96" t="s">
        <v>1648</v>
      </c>
      <c r="D369" s="105">
        <v>4</v>
      </c>
      <c r="E369">
        <v>0.64</v>
      </c>
      <c r="G369" s="103">
        <v>0.64</v>
      </c>
      <c r="H369" s="102">
        <f t="shared" si="5"/>
        <v>10190.719999999999</v>
      </c>
    </row>
    <row r="370" spans="1:8" x14ac:dyDescent="0.2">
      <c r="A370" s="71" t="s">
        <v>784</v>
      </c>
      <c r="B370" s="71" t="s">
        <v>782</v>
      </c>
      <c r="C370" s="96" t="s">
        <v>1648</v>
      </c>
      <c r="D370" s="105">
        <v>5</v>
      </c>
      <c r="E370">
        <v>0.98</v>
      </c>
      <c r="G370" s="103">
        <v>0.98</v>
      </c>
      <c r="H370" s="102">
        <f t="shared" si="5"/>
        <v>15604.539999999999</v>
      </c>
    </row>
    <row r="371" spans="1:8" x14ac:dyDescent="0.2">
      <c r="A371" s="71" t="s">
        <v>785</v>
      </c>
      <c r="B371" s="71" t="s">
        <v>782</v>
      </c>
      <c r="C371" s="96" t="s">
        <v>1648</v>
      </c>
      <c r="D371" s="105">
        <v>9</v>
      </c>
      <c r="E371">
        <v>1.97</v>
      </c>
      <c r="G371" s="103">
        <v>1.97</v>
      </c>
      <c r="H371" s="102">
        <f t="shared" si="5"/>
        <v>31368.31</v>
      </c>
    </row>
    <row r="372" spans="1:8" x14ac:dyDescent="0.2">
      <c r="A372" s="71" t="s">
        <v>786</v>
      </c>
      <c r="B372" s="71" t="s">
        <v>787</v>
      </c>
      <c r="C372" s="96" t="s">
        <v>1648</v>
      </c>
      <c r="D372" s="105">
        <v>2</v>
      </c>
      <c r="E372">
        <v>0.42</v>
      </c>
      <c r="G372" s="103">
        <v>0.42</v>
      </c>
      <c r="H372" s="102">
        <f t="shared" si="5"/>
        <v>6687.66</v>
      </c>
    </row>
    <row r="373" spans="1:8" x14ac:dyDescent="0.2">
      <c r="A373" s="71" t="s">
        <v>788</v>
      </c>
      <c r="B373" s="71" t="s">
        <v>787</v>
      </c>
      <c r="C373" s="96" t="s">
        <v>1648</v>
      </c>
      <c r="D373" s="105">
        <v>2</v>
      </c>
      <c r="E373">
        <v>0.48</v>
      </c>
      <c r="G373" s="103">
        <v>0.48</v>
      </c>
      <c r="H373" s="102">
        <f t="shared" si="5"/>
        <v>7643.04</v>
      </c>
    </row>
    <row r="374" spans="1:8" x14ac:dyDescent="0.2">
      <c r="A374" s="71" t="s">
        <v>789</v>
      </c>
      <c r="B374" s="71" t="s">
        <v>787</v>
      </c>
      <c r="C374" s="96" t="s">
        <v>1648</v>
      </c>
      <c r="D374" s="105">
        <v>3</v>
      </c>
      <c r="E374">
        <v>0.62</v>
      </c>
      <c r="G374" s="103">
        <v>0.62</v>
      </c>
      <c r="H374" s="102">
        <f t="shared" si="5"/>
        <v>9872.26</v>
      </c>
    </row>
    <row r="375" spans="1:8" x14ac:dyDescent="0.2">
      <c r="A375" s="71" t="s">
        <v>790</v>
      </c>
      <c r="B375" s="71" t="s">
        <v>787</v>
      </c>
      <c r="C375" s="96" t="s">
        <v>1648</v>
      </c>
      <c r="D375" s="105">
        <v>6</v>
      </c>
      <c r="E375">
        <v>1.27</v>
      </c>
      <c r="G375" s="103">
        <v>1.27</v>
      </c>
      <c r="H375" s="102">
        <f t="shared" si="5"/>
        <v>20222.21</v>
      </c>
    </row>
    <row r="376" spans="1:8" x14ac:dyDescent="0.2">
      <c r="A376" s="71" t="s">
        <v>791</v>
      </c>
      <c r="B376" s="71" t="s">
        <v>792</v>
      </c>
      <c r="C376" s="96" t="s">
        <v>1648</v>
      </c>
      <c r="D376" s="105">
        <v>2</v>
      </c>
      <c r="E376">
        <v>0.45</v>
      </c>
      <c r="G376" s="103">
        <v>0.45</v>
      </c>
      <c r="H376" s="102">
        <f t="shared" si="5"/>
        <v>7165.35</v>
      </c>
    </row>
    <row r="377" spans="1:8" x14ac:dyDescent="0.2">
      <c r="A377" s="71" t="s">
        <v>793</v>
      </c>
      <c r="B377" s="71" t="s">
        <v>792</v>
      </c>
      <c r="C377" s="96" t="s">
        <v>1648</v>
      </c>
      <c r="D377" s="105">
        <v>3</v>
      </c>
      <c r="E377">
        <v>0.53</v>
      </c>
      <c r="G377" s="103">
        <v>0.53</v>
      </c>
      <c r="H377" s="102">
        <f t="shared" si="5"/>
        <v>8439.19</v>
      </c>
    </row>
    <row r="378" spans="1:8" x14ac:dyDescent="0.2">
      <c r="A378" s="71" t="s">
        <v>794</v>
      </c>
      <c r="B378" s="71" t="s">
        <v>792</v>
      </c>
      <c r="C378" s="96" t="s">
        <v>1648</v>
      </c>
      <c r="D378" s="105">
        <v>4</v>
      </c>
      <c r="E378">
        <v>0.72</v>
      </c>
      <c r="G378" s="103">
        <v>0.72</v>
      </c>
      <c r="H378" s="102">
        <f t="shared" si="5"/>
        <v>11464.56</v>
      </c>
    </row>
    <row r="379" spans="1:8" x14ac:dyDescent="0.2">
      <c r="A379" s="71" t="s">
        <v>795</v>
      </c>
      <c r="B379" s="71" t="s">
        <v>792</v>
      </c>
      <c r="C379" s="96" t="s">
        <v>1648</v>
      </c>
      <c r="D379" s="105">
        <v>7</v>
      </c>
      <c r="E379">
        <v>1.5</v>
      </c>
      <c r="G379" s="103">
        <v>1.5</v>
      </c>
      <c r="H379" s="102">
        <f t="shared" si="5"/>
        <v>23884.5</v>
      </c>
    </row>
    <row r="380" spans="1:8" x14ac:dyDescent="0.2">
      <c r="A380" s="71" t="s">
        <v>796</v>
      </c>
      <c r="B380" s="71" t="s">
        <v>797</v>
      </c>
      <c r="C380" s="96" t="s">
        <v>1648</v>
      </c>
      <c r="D380" s="105">
        <v>2</v>
      </c>
      <c r="E380">
        <v>0.52</v>
      </c>
      <c r="G380" s="103">
        <v>0.52</v>
      </c>
      <c r="H380" s="102">
        <f t="shared" si="5"/>
        <v>8279.9600000000009</v>
      </c>
    </row>
    <row r="381" spans="1:8" x14ac:dyDescent="0.2">
      <c r="A381" s="71" t="s">
        <v>798</v>
      </c>
      <c r="B381" s="71" t="s">
        <v>797</v>
      </c>
      <c r="C381" s="96" t="s">
        <v>1648</v>
      </c>
      <c r="D381" s="105">
        <v>3</v>
      </c>
      <c r="E381">
        <v>0.63</v>
      </c>
      <c r="G381" s="103">
        <v>0.63</v>
      </c>
      <c r="H381" s="102">
        <f t="shared" si="5"/>
        <v>10031.49</v>
      </c>
    </row>
    <row r="382" spans="1:8" x14ac:dyDescent="0.2">
      <c r="A382" s="71" t="s">
        <v>799</v>
      </c>
      <c r="B382" s="71" t="s">
        <v>797</v>
      </c>
      <c r="C382" s="96" t="s">
        <v>1648</v>
      </c>
      <c r="D382" s="105">
        <v>5</v>
      </c>
      <c r="E382">
        <v>0.88</v>
      </c>
      <c r="G382" s="103">
        <v>0.88</v>
      </c>
      <c r="H382" s="102">
        <f t="shared" si="5"/>
        <v>14012.24</v>
      </c>
    </row>
    <row r="383" spans="1:8" x14ac:dyDescent="0.2">
      <c r="A383" s="71" t="s">
        <v>800</v>
      </c>
      <c r="B383" s="71" t="s">
        <v>797</v>
      </c>
      <c r="C383" s="96" t="s">
        <v>1648</v>
      </c>
      <c r="D383" s="105">
        <v>9</v>
      </c>
      <c r="E383">
        <v>2.11</v>
      </c>
      <c r="G383" s="103">
        <v>2.11</v>
      </c>
      <c r="H383" s="102">
        <f t="shared" si="5"/>
        <v>33597.53</v>
      </c>
    </row>
    <row r="384" spans="1:8" x14ac:dyDescent="0.2">
      <c r="A384" s="71" t="s">
        <v>801</v>
      </c>
      <c r="B384" s="71" t="s">
        <v>802</v>
      </c>
      <c r="C384" s="96" t="s">
        <v>1648</v>
      </c>
      <c r="D384" s="105">
        <v>2</v>
      </c>
      <c r="E384">
        <v>0.42</v>
      </c>
      <c r="G384" s="103">
        <v>0.42</v>
      </c>
      <c r="H384" s="102">
        <f t="shared" si="5"/>
        <v>6687.66</v>
      </c>
    </row>
    <row r="385" spans="1:8" x14ac:dyDescent="0.2">
      <c r="A385" s="71" t="s">
        <v>803</v>
      </c>
      <c r="B385" s="71" t="s">
        <v>802</v>
      </c>
      <c r="C385" s="96" t="s">
        <v>1648</v>
      </c>
      <c r="D385" s="105">
        <v>3</v>
      </c>
      <c r="E385">
        <v>0.54</v>
      </c>
      <c r="G385" s="103">
        <v>0.54</v>
      </c>
      <c r="H385" s="102">
        <f t="shared" si="5"/>
        <v>8598.42</v>
      </c>
    </row>
    <row r="386" spans="1:8" x14ac:dyDescent="0.2">
      <c r="A386" s="71" t="s">
        <v>804</v>
      </c>
      <c r="B386" s="71" t="s">
        <v>802</v>
      </c>
      <c r="C386" s="96" t="s">
        <v>1648</v>
      </c>
      <c r="D386" s="105">
        <v>4</v>
      </c>
      <c r="E386">
        <v>0.75</v>
      </c>
      <c r="G386" s="103">
        <v>0.75</v>
      </c>
      <c r="H386" s="102">
        <f t="shared" si="5"/>
        <v>11942.25</v>
      </c>
    </row>
    <row r="387" spans="1:8" x14ac:dyDescent="0.2">
      <c r="A387" s="71" t="s">
        <v>805</v>
      </c>
      <c r="B387" s="71" t="s">
        <v>802</v>
      </c>
      <c r="C387" s="96" t="s">
        <v>1648</v>
      </c>
      <c r="D387" s="105">
        <v>7</v>
      </c>
      <c r="E387">
        <v>1.54</v>
      </c>
      <c r="G387" s="103">
        <v>1.54</v>
      </c>
      <c r="H387" s="102">
        <f t="shared" si="5"/>
        <v>24521.420000000002</v>
      </c>
    </row>
    <row r="388" spans="1:8" x14ac:dyDescent="0.2">
      <c r="A388" s="71" t="s">
        <v>806</v>
      </c>
      <c r="B388" s="71" t="s">
        <v>807</v>
      </c>
      <c r="C388" s="96" t="s">
        <v>1648</v>
      </c>
      <c r="D388" s="105">
        <v>1</v>
      </c>
      <c r="E388">
        <v>0.44</v>
      </c>
      <c r="G388" s="103">
        <v>0.44</v>
      </c>
      <c r="H388" s="102">
        <f t="shared" si="5"/>
        <v>7006.12</v>
      </c>
    </row>
    <row r="389" spans="1:8" x14ac:dyDescent="0.2">
      <c r="A389" s="71" t="s">
        <v>808</v>
      </c>
      <c r="B389" s="71" t="s">
        <v>807</v>
      </c>
      <c r="C389" s="96" t="s">
        <v>1648</v>
      </c>
      <c r="D389" s="105">
        <v>2</v>
      </c>
      <c r="E389">
        <v>0.51</v>
      </c>
      <c r="G389" s="103">
        <v>0.51</v>
      </c>
      <c r="H389" s="102">
        <f t="shared" si="5"/>
        <v>8120.7300000000005</v>
      </c>
    </row>
    <row r="390" spans="1:8" x14ac:dyDescent="0.2">
      <c r="A390" s="71" t="s">
        <v>809</v>
      </c>
      <c r="B390" s="71" t="s">
        <v>807</v>
      </c>
      <c r="C390" s="96" t="s">
        <v>1648</v>
      </c>
      <c r="D390" s="105">
        <v>3</v>
      </c>
      <c r="E390">
        <v>0.64</v>
      </c>
      <c r="G390" s="103">
        <v>0.64</v>
      </c>
      <c r="H390" s="102">
        <f t="shared" si="5"/>
        <v>10190.719999999999</v>
      </c>
    </row>
    <row r="391" spans="1:8" x14ac:dyDescent="0.2">
      <c r="A391" s="71" t="s">
        <v>810</v>
      </c>
      <c r="B391" s="71" t="s">
        <v>807</v>
      </c>
      <c r="C391" s="96" t="s">
        <v>1648</v>
      </c>
      <c r="D391" s="105">
        <v>5</v>
      </c>
      <c r="E391">
        <v>1.1299999999999999</v>
      </c>
      <c r="G391" s="103">
        <v>1.1299999999999999</v>
      </c>
      <c r="H391" s="102">
        <f t="shared" si="5"/>
        <v>17992.989999999998</v>
      </c>
    </row>
    <row r="392" spans="1:8" x14ac:dyDescent="0.2">
      <c r="A392" s="71" t="s">
        <v>811</v>
      </c>
      <c r="B392" s="71" t="s">
        <v>812</v>
      </c>
      <c r="C392" s="96" t="s">
        <v>1648</v>
      </c>
      <c r="D392" s="105">
        <v>2</v>
      </c>
      <c r="E392">
        <v>0.51</v>
      </c>
      <c r="G392" s="103">
        <v>0.51</v>
      </c>
      <c r="H392" s="102">
        <f t="shared" si="5"/>
        <v>8120.7300000000005</v>
      </c>
    </row>
    <row r="393" spans="1:8" x14ac:dyDescent="0.2">
      <c r="A393" s="71" t="s">
        <v>813</v>
      </c>
      <c r="B393" s="71" t="s">
        <v>812</v>
      </c>
      <c r="C393" s="96" t="s">
        <v>1648</v>
      </c>
      <c r="D393" s="105">
        <v>3</v>
      </c>
      <c r="E393">
        <v>0.57999999999999996</v>
      </c>
      <c r="G393" s="103">
        <v>0.57999999999999996</v>
      </c>
      <c r="H393" s="102">
        <f t="shared" si="5"/>
        <v>9235.34</v>
      </c>
    </row>
    <row r="394" spans="1:8" x14ac:dyDescent="0.2">
      <c r="A394" s="71" t="s">
        <v>814</v>
      </c>
      <c r="B394" s="71" t="s">
        <v>812</v>
      </c>
      <c r="C394" s="96" t="s">
        <v>1648</v>
      </c>
      <c r="D394" s="105">
        <v>3</v>
      </c>
      <c r="E394">
        <v>0.71</v>
      </c>
      <c r="G394" s="103">
        <v>0.71</v>
      </c>
      <c r="H394" s="102">
        <f t="shared" si="5"/>
        <v>11305.33</v>
      </c>
    </row>
    <row r="395" spans="1:8" x14ac:dyDescent="0.2">
      <c r="A395" s="71" t="s">
        <v>815</v>
      </c>
      <c r="B395" s="71" t="s">
        <v>812</v>
      </c>
      <c r="C395" s="96" t="s">
        <v>1648</v>
      </c>
      <c r="D395" s="105">
        <v>6</v>
      </c>
      <c r="E395">
        <v>1.31</v>
      </c>
      <c r="G395" s="103">
        <v>1.31</v>
      </c>
      <c r="H395" s="102">
        <f t="shared" si="5"/>
        <v>20859.13</v>
      </c>
    </row>
    <row r="396" spans="1:8" x14ac:dyDescent="0.2">
      <c r="A396" s="71" t="s">
        <v>816</v>
      </c>
      <c r="B396" s="71" t="s">
        <v>817</v>
      </c>
      <c r="C396" s="96" t="s">
        <v>1648</v>
      </c>
      <c r="D396" s="105">
        <v>2</v>
      </c>
      <c r="E396">
        <v>0.49</v>
      </c>
      <c r="G396" s="103">
        <v>0.49</v>
      </c>
      <c r="H396" s="102">
        <f t="shared" si="5"/>
        <v>7802.2699999999995</v>
      </c>
    </row>
    <row r="397" spans="1:8" x14ac:dyDescent="0.2">
      <c r="A397" s="71" t="s">
        <v>818</v>
      </c>
      <c r="B397" s="71" t="s">
        <v>817</v>
      </c>
      <c r="C397" s="96" t="s">
        <v>1648</v>
      </c>
      <c r="D397" s="105">
        <v>3</v>
      </c>
      <c r="E397">
        <v>0.59</v>
      </c>
      <c r="G397" s="103">
        <v>0.59</v>
      </c>
      <c r="H397" s="102">
        <f t="shared" si="5"/>
        <v>9394.57</v>
      </c>
    </row>
    <row r="398" spans="1:8" x14ac:dyDescent="0.2">
      <c r="A398" s="71" t="s">
        <v>819</v>
      </c>
      <c r="B398" s="71" t="s">
        <v>817</v>
      </c>
      <c r="C398" s="96" t="s">
        <v>1648</v>
      </c>
      <c r="D398" s="105">
        <v>4</v>
      </c>
      <c r="E398">
        <v>0.8</v>
      </c>
      <c r="G398" s="103">
        <v>0.8</v>
      </c>
      <c r="H398" s="102">
        <f t="shared" si="5"/>
        <v>12738.400000000001</v>
      </c>
    </row>
    <row r="399" spans="1:8" x14ac:dyDescent="0.2">
      <c r="A399" s="71" t="s">
        <v>820</v>
      </c>
      <c r="B399" s="71" t="s">
        <v>817</v>
      </c>
      <c r="C399" s="96" t="s">
        <v>1648</v>
      </c>
      <c r="D399" s="105">
        <v>9</v>
      </c>
      <c r="E399">
        <v>1.97</v>
      </c>
      <c r="G399" s="103">
        <v>1.97</v>
      </c>
      <c r="H399" s="102">
        <f t="shared" si="5"/>
        <v>31368.31</v>
      </c>
    </row>
    <row r="400" spans="1:8" x14ac:dyDescent="0.2">
      <c r="A400" s="71" t="s">
        <v>821</v>
      </c>
      <c r="B400" s="71" t="s">
        <v>822</v>
      </c>
      <c r="C400" s="96" t="s">
        <v>1648</v>
      </c>
      <c r="D400" s="105">
        <v>2</v>
      </c>
      <c r="E400">
        <v>0.56000000000000005</v>
      </c>
      <c r="G400" s="103">
        <v>0.56000000000000005</v>
      </c>
      <c r="H400" s="102">
        <f t="shared" si="5"/>
        <v>8916.880000000001</v>
      </c>
    </row>
    <row r="401" spans="1:8" x14ac:dyDescent="0.2">
      <c r="A401" s="71" t="s">
        <v>823</v>
      </c>
      <c r="B401" s="71" t="s">
        <v>822</v>
      </c>
      <c r="C401" s="96" t="s">
        <v>1648</v>
      </c>
      <c r="D401" s="105">
        <v>3</v>
      </c>
      <c r="E401">
        <v>0.68</v>
      </c>
      <c r="G401" s="103">
        <v>0.68</v>
      </c>
      <c r="H401" s="102">
        <f t="shared" si="5"/>
        <v>10827.640000000001</v>
      </c>
    </row>
    <row r="402" spans="1:8" x14ac:dyDescent="0.2">
      <c r="A402" s="71" t="s">
        <v>824</v>
      </c>
      <c r="B402" s="71" t="s">
        <v>822</v>
      </c>
      <c r="C402" s="96" t="s">
        <v>1648</v>
      </c>
      <c r="D402" s="105">
        <v>5</v>
      </c>
      <c r="E402">
        <v>1.1299999999999999</v>
      </c>
      <c r="G402" s="103">
        <v>1.1299999999999999</v>
      </c>
      <c r="H402" s="102">
        <f t="shared" ref="H402:H465" si="6">G402*15923</f>
        <v>17992.989999999998</v>
      </c>
    </row>
    <row r="403" spans="1:8" x14ac:dyDescent="0.2">
      <c r="A403" s="71" t="s">
        <v>825</v>
      </c>
      <c r="B403" s="71" t="s">
        <v>822</v>
      </c>
      <c r="C403" s="96" t="s">
        <v>1648</v>
      </c>
      <c r="D403" s="105">
        <v>10</v>
      </c>
      <c r="E403">
        <v>2.6</v>
      </c>
      <c r="G403" s="103">
        <v>2.6</v>
      </c>
      <c r="H403" s="102">
        <f t="shared" si="6"/>
        <v>41399.800000000003</v>
      </c>
    </row>
    <row r="404" spans="1:8" x14ac:dyDescent="0.2">
      <c r="A404" s="71" t="s">
        <v>826</v>
      </c>
      <c r="B404" s="71" t="s">
        <v>827</v>
      </c>
      <c r="C404" s="96" t="s">
        <v>1648</v>
      </c>
      <c r="D404" s="105">
        <v>2</v>
      </c>
      <c r="E404">
        <v>0.48</v>
      </c>
      <c r="G404" s="103">
        <v>0.48</v>
      </c>
      <c r="H404" s="102">
        <f t="shared" si="6"/>
        <v>7643.04</v>
      </c>
    </row>
    <row r="405" spans="1:8" x14ac:dyDescent="0.2">
      <c r="A405" s="71" t="s">
        <v>828</v>
      </c>
      <c r="B405" s="71" t="s">
        <v>827</v>
      </c>
      <c r="C405" s="96" t="s">
        <v>1648</v>
      </c>
      <c r="D405" s="105">
        <v>3</v>
      </c>
      <c r="E405">
        <v>0.65</v>
      </c>
      <c r="G405" s="103">
        <v>0.65</v>
      </c>
      <c r="H405" s="102">
        <f t="shared" si="6"/>
        <v>10349.950000000001</v>
      </c>
    </row>
    <row r="406" spans="1:8" x14ac:dyDescent="0.2">
      <c r="A406" s="71" t="s">
        <v>829</v>
      </c>
      <c r="B406" s="71" t="s">
        <v>827</v>
      </c>
      <c r="C406" s="96" t="s">
        <v>1648</v>
      </c>
      <c r="D406" s="105">
        <v>5</v>
      </c>
      <c r="E406">
        <v>0.92</v>
      </c>
      <c r="G406" s="103">
        <v>0.92</v>
      </c>
      <c r="H406" s="102">
        <f t="shared" si="6"/>
        <v>14649.16</v>
      </c>
    </row>
    <row r="407" spans="1:8" x14ac:dyDescent="0.2">
      <c r="A407" s="71" t="s">
        <v>830</v>
      </c>
      <c r="B407" s="71" t="s">
        <v>827</v>
      </c>
      <c r="C407" s="96" t="s">
        <v>1648</v>
      </c>
      <c r="D407" s="105">
        <v>8</v>
      </c>
      <c r="E407">
        <v>1.76</v>
      </c>
      <c r="G407" s="103">
        <v>1.76</v>
      </c>
      <c r="H407" s="102">
        <f t="shared" si="6"/>
        <v>28024.48</v>
      </c>
    </row>
    <row r="408" spans="1:8" x14ac:dyDescent="0.2">
      <c r="A408" s="71" t="s">
        <v>831</v>
      </c>
      <c r="B408" s="71" t="s">
        <v>832</v>
      </c>
      <c r="C408" s="96" t="s">
        <v>1648</v>
      </c>
      <c r="D408" s="105">
        <v>4</v>
      </c>
      <c r="E408">
        <v>1.29</v>
      </c>
      <c r="G408" s="103">
        <v>1.29</v>
      </c>
      <c r="H408" s="102">
        <f t="shared" si="6"/>
        <v>20540.670000000002</v>
      </c>
    </row>
    <row r="409" spans="1:8" x14ac:dyDescent="0.2">
      <c r="A409" s="71" t="s">
        <v>833</v>
      </c>
      <c r="B409" s="71" t="s">
        <v>832</v>
      </c>
      <c r="C409" s="96" t="s">
        <v>1648</v>
      </c>
      <c r="D409" s="105">
        <v>7</v>
      </c>
      <c r="E409">
        <v>2.08</v>
      </c>
      <c r="G409" s="103">
        <v>2.08</v>
      </c>
      <c r="H409" s="102">
        <f t="shared" si="6"/>
        <v>33119.840000000004</v>
      </c>
    </row>
    <row r="410" spans="1:8" x14ac:dyDescent="0.2">
      <c r="A410" s="71" t="s">
        <v>834</v>
      </c>
      <c r="B410" s="71" t="s">
        <v>832</v>
      </c>
      <c r="C410" s="96" t="s">
        <v>1648</v>
      </c>
      <c r="D410" s="105">
        <v>12</v>
      </c>
      <c r="E410">
        <v>3.31</v>
      </c>
      <c r="G410" s="103">
        <v>3.31</v>
      </c>
      <c r="H410" s="102">
        <f t="shared" si="6"/>
        <v>52705.13</v>
      </c>
    </row>
    <row r="411" spans="1:8" x14ac:dyDescent="0.2">
      <c r="A411" s="71" t="s">
        <v>835</v>
      </c>
      <c r="B411" s="71" t="s">
        <v>832</v>
      </c>
      <c r="C411" s="96" t="s">
        <v>1648</v>
      </c>
      <c r="D411" s="105">
        <v>21</v>
      </c>
      <c r="E411">
        <v>6.87</v>
      </c>
      <c r="G411" s="103">
        <v>6.87</v>
      </c>
      <c r="H411" s="102">
        <f t="shared" si="6"/>
        <v>109391.01</v>
      </c>
    </row>
    <row r="412" spans="1:8" x14ac:dyDescent="0.2">
      <c r="A412" s="71" t="s">
        <v>836</v>
      </c>
      <c r="B412" s="71" t="s">
        <v>837</v>
      </c>
      <c r="C412" s="96" t="s">
        <v>1648</v>
      </c>
      <c r="D412" s="105">
        <v>5</v>
      </c>
      <c r="E412">
        <v>1.3</v>
      </c>
      <c r="G412" s="103">
        <v>1.3</v>
      </c>
      <c r="H412" s="102">
        <f t="shared" si="6"/>
        <v>20699.900000000001</v>
      </c>
    </row>
    <row r="413" spans="1:8" x14ac:dyDescent="0.2">
      <c r="A413" s="71" t="s">
        <v>838</v>
      </c>
      <c r="B413" s="71" t="s">
        <v>837</v>
      </c>
      <c r="C413" s="96" t="s">
        <v>1648</v>
      </c>
      <c r="D413" s="105">
        <v>7</v>
      </c>
      <c r="E413">
        <v>1.72</v>
      </c>
      <c r="G413" s="103">
        <v>1.72</v>
      </c>
      <c r="H413" s="102">
        <f t="shared" si="6"/>
        <v>27387.56</v>
      </c>
    </row>
    <row r="414" spans="1:8" x14ac:dyDescent="0.2">
      <c r="A414" s="71" t="s">
        <v>839</v>
      </c>
      <c r="B414" s="71" t="s">
        <v>837</v>
      </c>
      <c r="C414" s="96" t="s">
        <v>1648</v>
      </c>
      <c r="D414" s="105">
        <v>12</v>
      </c>
      <c r="E414">
        <v>2.78</v>
      </c>
      <c r="G414" s="103">
        <v>2.78</v>
      </c>
      <c r="H414" s="102">
        <f t="shared" si="6"/>
        <v>44265.939999999995</v>
      </c>
    </row>
    <row r="415" spans="1:8" x14ac:dyDescent="0.2">
      <c r="A415" s="71" t="s">
        <v>840</v>
      </c>
      <c r="B415" s="71" t="s">
        <v>837</v>
      </c>
      <c r="C415" s="96" t="s">
        <v>1648</v>
      </c>
      <c r="D415" s="105">
        <v>20</v>
      </c>
      <c r="E415">
        <v>5.99</v>
      </c>
      <c r="G415" s="103">
        <v>5.99</v>
      </c>
      <c r="H415" s="102">
        <f t="shared" si="6"/>
        <v>95378.77</v>
      </c>
    </row>
    <row r="416" spans="1:8" x14ac:dyDescent="0.2">
      <c r="A416" s="71" t="s">
        <v>841</v>
      </c>
      <c r="B416" s="71" t="s">
        <v>842</v>
      </c>
      <c r="C416" s="96" t="s">
        <v>1648</v>
      </c>
      <c r="D416" s="105">
        <v>2</v>
      </c>
      <c r="E416">
        <v>0.77</v>
      </c>
      <c r="G416" s="103">
        <v>0.77</v>
      </c>
      <c r="H416" s="102">
        <f t="shared" si="6"/>
        <v>12260.710000000001</v>
      </c>
    </row>
    <row r="417" spans="1:8" x14ac:dyDescent="0.2">
      <c r="A417" s="71" t="s">
        <v>843</v>
      </c>
      <c r="B417" s="71" t="s">
        <v>842</v>
      </c>
      <c r="C417" s="96" t="s">
        <v>1648</v>
      </c>
      <c r="D417" s="105">
        <v>3</v>
      </c>
      <c r="E417">
        <v>1.18</v>
      </c>
      <c r="G417" s="103">
        <v>1.18</v>
      </c>
      <c r="H417" s="102">
        <f t="shared" si="6"/>
        <v>18789.14</v>
      </c>
    </row>
    <row r="418" spans="1:8" x14ac:dyDescent="0.2">
      <c r="A418" s="71" t="s">
        <v>844</v>
      </c>
      <c r="B418" s="71" t="s">
        <v>842</v>
      </c>
      <c r="C418" s="96" t="s">
        <v>1648</v>
      </c>
      <c r="D418" s="105">
        <v>8</v>
      </c>
      <c r="E418">
        <v>2.2799999999999998</v>
      </c>
      <c r="G418" s="103">
        <v>2.2799999999999998</v>
      </c>
      <c r="H418" s="102">
        <f t="shared" si="6"/>
        <v>36304.439999999995</v>
      </c>
    </row>
    <row r="419" spans="1:8" x14ac:dyDescent="0.2">
      <c r="A419" s="71" t="s">
        <v>845</v>
      </c>
      <c r="B419" s="71" t="s">
        <v>842</v>
      </c>
      <c r="C419" s="96" t="s">
        <v>1648</v>
      </c>
      <c r="D419" s="105">
        <v>17</v>
      </c>
      <c r="E419">
        <v>5.22</v>
      </c>
      <c r="G419" s="103">
        <v>5.22</v>
      </c>
      <c r="H419" s="102">
        <f t="shared" si="6"/>
        <v>83118.06</v>
      </c>
    </row>
    <row r="420" spans="1:8" x14ac:dyDescent="0.2">
      <c r="A420" s="71" t="s">
        <v>846</v>
      </c>
      <c r="B420" s="71" t="s">
        <v>847</v>
      </c>
      <c r="C420" s="96" t="s">
        <v>1648</v>
      </c>
      <c r="D420" s="105">
        <v>4</v>
      </c>
      <c r="E420">
        <v>1.02</v>
      </c>
      <c r="G420" s="103">
        <v>1.02</v>
      </c>
      <c r="H420" s="102">
        <f t="shared" si="6"/>
        <v>16241.460000000001</v>
      </c>
    </row>
    <row r="421" spans="1:8" x14ac:dyDescent="0.2">
      <c r="A421" s="71" t="s">
        <v>848</v>
      </c>
      <c r="B421" s="71" t="s">
        <v>847</v>
      </c>
      <c r="C421" s="96" t="s">
        <v>1648</v>
      </c>
      <c r="D421" s="105">
        <v>6</v>
      </c>
      <c r="E421">
        <v>1.36</v>
      </c>
      <c r="G421" s="103">
        <v>1.36</v>
      </c>
      <c r="H421" s="102">
        <f t="shared" si="6"/>
        <v>21655.280000000002</v>
      </c>
    </row>
    <row r="422" spans="1:8" x14ac:dyDescent="0.2">
      <c r="A422" s="71" t="s">
        <v>849</v>
      </c>
      <c r="B422" s="71" t="s">
        <v>847</v>
      </c>
      <c r="C422" s="96" t="s">
        <v>1648</v>
      </c>
      <c r="D422" s="105">
        <v>10</v>
      </c>
      <c r="E422">
        <v>2.3199999999999998</v>
      </c>
      <c r="G422" s="103">
        <v>2.3199999999999998</v>
      </c>
      <c r="H422" s="102">
        <f t="shared" si="6"/>
        <v>36941.360000000001</v>
      </c>
    </row>
    <row r="423" spans="1:8" x14ac:dyDescent="0.2">
      <c r="A423" s="71" t="s">
        <v>850</v>
      </c>
      <c r="B423" s="71" t="s">
        <v>847</v>
      </c>
      <c r="C423" s="96" t="s">
        <v>1648</v>
      </c>
      <c r="D423" s="105">
        <v>19</v>
      </c>
      <c r="E423">
        <v>5.2</v>
      </c>
      <c r="G423" s="103">
        <v>5.2</v>
      </c>
      <c r="H423" s="102">
        <f t="shared" si="6"/>
        <v>82799.600000000006</v>
      </c>
    </row>
    <row r="424" spans="1:8" x14ac:dyDescent="0.2">
      <c r="A424" s="71" t="s">
        <v>851</v>
      </c>
      <c r="B424" s="71" t="s">
        <v>852</v>
      </c>
      <c r="C424" s="96" t="s">
        <v>1648</v>
      </c>
      <c r="D424" s="105">
        <v>5</v>
      </c>
      <c r="E424">
        <v>1.1200000000000001</v>
      </c>
      <c r="G424" s="103">
        <v>1.1200000000000001</v>
      </c>
      <c r="H424" s="102">
        <f t="shared" si="6"/>
        <v>17833.760000000002</v>
      </c>
    </row>
    <row r="425" spans="1:8" x14ac:dyDescent="0.2">
      <c r="A425" s="71" t="s">
        <v>853</v>
      </c>
      <c r="B425" s="71" t="s">
        <v>852</v>
      </c>
      <c r="C425" s="96" t="s">
        <v>1648</v>
      </c>
      <c r="D425" s="105">
        <v>8</v>
      </c>
      <c r="E425">
        <v>1.58</v>
      </c>
      <c r="G425" s="103">
        <v>1.58</v>
      </c>
      <c r="H425" s="102">
        <f t="shared" si="6"/>
        <v>25158.34</v>
      </c>
    </row>
    <row r="426" spans="1:8" x14ac:dyDescent="0.2">
      <c r="A426" s="71" t="s">
        <v>854</v>
      </c>
      <c r="B426" s="71" t="s">
        <v>852</v>
      </c>
      <c r="C426" s="96" t="s">
        <v>1648</v>
      </c>
      <c r="D426" s="105">
        <v>11</v>
      </c>
      <c r="E426">
        <v>2.38</v>
      </c>
      <c r="G426" s="103">
        <v>2.38</v>
      </c>
      <c r="H426" s="102">
        <f t="shared" si="6"/>
        <v>37896.74</v>
      </c>
    </row>
    <row r="427" spans="1:8" x14ac:dyDescent="0.2">
      <c r="A427" s="71" t="s">
        <v>855</v>
      </c>
      <c r="B427" s="71" t="s">
        <v>852</v>
      </c>
      <c r="C427" s="96" t="s">
        <v>1648</v>
      </c>
      <c r="D427" s="105">
        <v>18</v>
      </c>
      <c r="E427">
        <v>4.7699999999999996</v>
      </c>
      <c r="G427" s="103">
        <v>4.7699999999999996</v>
      </c>
      <c r="H427" s="102">
        <f t="shared" si="6"/>
        <v>75952.709999999992</v>
      </c>
    </row>
    <row r="428" spans="1:8" x14ac:dyDescent="0.2">
      <c r="A428" s="71" t="s">
        <v>856</v>
      </c>
      <c r="B428" s="71" t="s">
        <v>857</v>
      </c>
      <c r="C428" s="96" t="s">
        <v>1648</v>
      </c>
      <c r="D428" s="105">
        <v>2</v>
      </c>
      <c r="E428">
        <v>0.77</v>
      </c>
      <c r="G428" s="103">
        <v>0.77</v>
      </c>
      <c r="H428" s="102">
        <f t="shared" si="6"/>
        <v>12260.710000000001</v>
      </c>
    </row>
    <row r="429" spans="1:8" x14ac:dyDescent="0.2">
      <c r="A429" s="71" t="s">
        <v>858</v>
      </c>
      <c r="B429" s="71" t="s">
        <v>857</v>
      </c>
      <c r="C429" s="96" t="s">
        <v>1648</v>
      </c>
      <c r="D429" s="105">
        <v>4</v>
      </c>
      <c r="E429">
        <v>1.04</v>
      </c>
      <c r="G429" s="103">
        <v>1.04</v>
      </c>
      <c r="H429" s="102">
        <f t="shared" si="6"/>
        <v>16559.920000000002</v>
      </c>
    </row>
    <row r="430" spans="1:8" x14ac:dyDescent="0.2">
      <c r="A430" s="71" t="s">
        <v>859</v>
      </c>
      <c r="B430" s="71" t="s">
        <v>857</v>
      </c>
      <c r="C430" s="96" t="s">
        <v>1648</v>
      </c>
      <c r="D430" s="105">
        <v>7</v>
      </c>
      <c r="E430">
        <v>1.74</v>
      </c>
      <c r="G430" s="103">
        <v>1.74</v>
      </c>
      <c r="H430" s="102">
        <f t="shared" si="6"/>
        <v>27706.02</v>
      </c>
    </row>
    <row r="431" spans="1:8" x14ac:dyDescent="0.2">
      <c r="A431" s="71" t="s">
        <v>860</v>
      </c>
      <c r="B431" s="71" t="s">
        <v>857</v>
      </c>
      <c r="C431" s="96" t="s">
        <v>1648</v>
      </c>
      <c r="D431" s="105">
        <v>13</v>
      </c>
      <c r="E431">
        <v>3.66</v>
      </c>
      <c r="G431" s="103">
        <v>3.66</v>
      </c>
      <c r="H431" s="102">
        <f t="shared" si="6"/>
        <v>58278.18</v>
      </c>
    </row>
    <row r="432" spans="1:8" x14ac:dyDescent="0.2">
      <c r="A432" s="71" t="s">
        <v>861</v>
      </c>
      <c r="B432" s="71" t="s">
        <v>862</v>
      </c>
      <c r="C432" s="96" t="s">
        <v>1648</v>
      </c>
      <c r="D432" s="105">
        <v>2</v>
      </c>
      <c r="E432">
        <v>0.6</v>
      </c>
      <c r="G432" s="103">
        <v>0.6</v>
      </c>
      <c r="H432" s="102">
        <f t="shared" si="6"/>
        <v>9553.7999999999993</v>
      </c>
    </row>
    <row r="433" spans="1:8" x14ac:dyDescent="0.2">
      <c r="A433" s="71" t="s">
        <v>863</v>
      </c>
      <c r="B433" s="71" t="s">
        <v>862</v>
      </c>
      <c r="C433" s="96" t="s">
        <v>1648</v>
      </c>
      <c r="D433" s="105">
        <v>4</v>
      </c>
      <c r="E433">
        <v>0.8</v>
      </c>
      <c r="G433" s="103">
        <v>0.8</v>
      </c>
      <c r="H433" s="102">
        <f t="shared" si="6"/>
        <v>12738.400000000001</v>
      </c>
    </row>
    <row r="434" spans="1:8" x14ac:dyDescent="0.2">
      <c r="A434" s="71" t="s">
        <v>864</v>
      </c>
      <c r="B434" s="71" t="s">
        <v>862</v>
      </c>
      <c r="C434" s="96" t="s">
        <v>1648</v>
      </c>
      <c r="D434" s="105">
        <v>6</v>
      </c>
      <c r="E434">
        <v>1.37</v>
      </c>
      <c r="G434" s="103">
        <v>1.37</v>
      </c>
      <c r="H434" s="102">
        <f t="shared" si="6"/>
        <v>21814.510000000002</v>
      </c>
    </row>
    <row r="435" spans="1:8" x14ac:dyDescent="0.2">
      <c r="A435" s="71" t="s">
        <v>865</v>
      </c>
      <c r="B435" s="71" t="s">
        <v>862</v>
      </c>
      <c r="C435" s="96" t="s">
        <v>1648</v>
      </c>
      <c r="D435" s="105">
        <v>13</v>
      </c>
      <c r="E435">
        <v>3.34</v>
      </c>
      <c r="G435" s="103">
        <v>3.34</v>
      </c>
      <c r="H435" s="102">
        <f t="shared" si="6"/>
        <v>53182.82</v>
      </c>
    </row>
    <row r="436" spans="1:8" x14ac:dyDescent="0.2">
      <c r="A436" s="71" t="s">
        <v>866</v>
      </c>
      <c r="B436" s="71" t="s">
        <v>867</v>
      </c>
      <c r="C436" s="96" t="s">
        <v>1648</v>
      </c>
      <c r="D436" s="105">
        <v>3</v>
      </c>
      <c r="E436">
        <v>0.9</v>
      </c>
      <c r="G436" s="103">
        <v>0.9</v>
      </c>
      <c r="H436" s="102">
        <f t="shared" si="6"/>
        <v>14330.7</v>
      </c>
    </row>
    <row r="437" spans="1:8" x14ac:dyDescent="0.2">
      <c r="A437" s="71" t="s">
        <v>869</v>
      </c>
      <c r="B437" s="71" t="s">
        <v>867</v>
      </c>
      <c r="C437" s="96" t="s">
        <v>1648</v>
      </c>
      <c r="D437" s="105">
        <v>4</v>
      </c>
      <c r="E437">
        <v>1.1399999999999999</v>
      </c>
      <c r="G437" s="103">
        <v>1.1399999999999999</v>
      </c>
      <c r="H437" s="102">
        <f t="shared" si="6"/>
        <v>18152.219999999998</v>
      </c>
    </row>
    <row r="438" spans="1:8" x14ac:dyDescent="0.2">
      <c r="A438" s="71" t="s">
        <v>870</v>
      </c>
      <c r="B438" s="71" t="s">
        <v>867</v>
      </c>
      <c r="C438" s="96" t="s">
        <v>1648</v>
      </c>
      <c r="D438" s="105">
        <v>7</v>
      </c>
      <c r="E438">
        <v>1.89</v>
      </c>
      <c r="G438" s="103">
        <v>1.89</v>
      </c>
      <c r="H438" s="102">
        <f t="shared" si="6"/>
        <v>30094.469999999998</v>
      </c>
    </row>
    <row r="439" spans="1:8" x14ac:dyDescent="0.2">
      <c r="A439" s="71" t="s">
        <v>871</v>
      </c>
      <c r="B439" s="71" t="s">
        <v>867</v>
      </c>
      <c r="C439" s="96" t="s">
        <v>1648</v>
      </c>
      <c r="D439" s="105">
        <v>14</v>
      </c>
      <c r="E439">
        <v>4.07</v>
      </c>
      <c r="G439" s="103">
        <v>4.07</v>
      </c>
      <c r="H439" s="102">
        <f t="shared" si="6"/>
        <v>64806.610000000008</v>
      </c>
    </row>
    <row r="440" spans="1:8" x14ac:dyDescent="0.2">
      <c r="A440" s="71" t="s">
        <v>872</v>
      </c>
      <c r="B440" s="71" t="s">
        <v>873</v>
      </c>
      <c r="C440" s="96" t="s">
        <v>1648</v>
      </c>
      <c r="D440" s="105">
        <v>2</v>
      </c>
      <c r="E440">
        <v>0.68</v>
      </c>
      <c r="G440" s="103">
        <v>0.68</v>
      </c>
      <c r="H440" s="102">
        <f t="shared" si="6"/>
        <v>10827.640000000001</v>
      </c>
    </row>
    <row r="441" spans="1:8" x14ac:dyDescent="0.2">
      <c r="A441" s="71" t="s">
        <v>874</v>
      </c>
      <c r="B441" s="71" t="s">
        <v>873</v>
      </c>
      <c r="C441" s="96" t="s">
        <v>1648</v>
      </c>
      <c r="D441" s="105">
        <v>3</v>
      </c>
      <c r="E441">
        <v>0.89</v>
      </c>
      <c r="G441" s="103">
        <v>0.89</v>
      </c>
      <c r="H441" s="102">
        <f t="shared" si="6"/>
        <v>14171.47</v>
      </c>
    </row>
    <row r="442" spans="1:8" x14ac:dyDescent="0.2">
      <c r="A442" s="71" t="s">
        <v>875</v>
      </c>
      <c r="B442" s="71" t="s">
        <v>873</v>
      </c>
      <c r="C442" s="96" t="s">
        <v>1648</v>
      </c>
      <c r="D442" s="105">
        <v>6</v>
      </c>
      <c r="E442">
        <v>1.43</v>
      </c>
      <c r="G442" s="103">
        <v>1.43</v>
      </c>
      <c r="H442" s="102">
        <f t="shared" si="6"/>
        <v>22769.89</v>
      </c>
    </row>
    <row r="443" spans="1:8" x14ac:dyDescent="0.2">
      <c r="A443" s="71" t="s">
        <v>876</v>
      </c>
      <c r="B443" s="71" t="s">
        <v>873</v>
      </c>
      <c r="C443" s="96" t="s">
        <v>1648</v>
      </c>
      <c r="D443" s="105">
        <v>13</v>
      </c>
      <c r="E443">
        <v>3.5</v>
      </c>
      <c r="G443" s="103">
        <v>3.5</v>
      </c>
      <c r="H443" s="102">
        <f t="shared" si="6"/>
        <v>55730.5</v>
      </c>
    </row>
    <row r="444" spans="1:8" x14ac:dyDescent="0.2">
      <c r="A444" s="71" t="s">
        <v>877</v>
      </c>
      <c r="B444" s="71" t="s">
        <v>878</v>
      </c>
      <c r="C444" s="96" t="s">
        <v>1648</v>
      </c>
      <c r="D444" s="105">
        <v>4</v>
      </c>
      <c r="E444">
        <v>1.03</v>
      </c>
      <c r="G444" s="103">
        <v>1.03</v>
      </c>
      <c r="H444" s="102">
        <f t="shared" si="6"/>
        <v>16400.689999999999</v>
      </c>
    </row>
    <row r="445" spans="1:8" x14ac:dyDescent="0.2">
      <c r="A445" s="71" t="s">
        <v>879</v>
      </c>
      <c r="B445" s="71" t="s">
        <v>878</v>
      </c>
      <c r="C445" s="96" t="s">
        <v>1648</v>
      </c>
      <c r="D445" s="105">
        <v>5</v>
      </c>
      <c r="E445">
        <v>1.47</v>
      </c>
      <c r="G445" s="103">
        <v>1.47</v>
      </c>
      <c r="H445" s="102">
        <f t="shared" si="6"/>
        <v>23406.81</v>
      </c>
    </row>
    <row r="446" spans="1:8" x14ac:dyDescent="0.2">
      <c r="A446" s="71" t="s">
        <v>880</v>
      </c>
      <c r="B446" s="71" t="s">
        <v>878</v>
      </c>
      <c r="C446" s="96" t="s">
        <v>1648</v>
      </c>
      <c r="D446" s="105">
        <v>9</v>
      </c>
      <c r="E446">
        <v>2.36</v>
      </c>
      <c r="G446" s="103">
        <v>2.36</v>
      </c>
      <c r="H446" s="102">
        <f t="shared" si="6"/>
        <v>37578.28</v>
      </c>
    </row>
    <row r="447" spans="1:8" x14ac:dyDescent="0.2">
      <c r="A447" s="71" t="s">
        <v>881</v>
      </c>
      <c r="B447" s="71" t="s">
        <v>878</v>
      </c>
      <c r="C447" s="96" t="s">
        <v>1648</v>
      </c>
      <c r="D447" s="105">
        <v>17</v>
      </c>
      <c r="E447">
        <v>4.8899999999999997</v>
      </c>
      <c r="G447" s="103">
        <v>4.8899999999999997</v>
      </c>
      <c r="H447" s="102">
        <f t="shared" si="6"/>
        <v>77863.47</v>
      </c>
    </row>
    <row r="448" spans="1:8" x14ac:dyDescent="0.2">
      <c r="A448" s="71" t="s">
        <v>882</v>
      </c>
      <c r="B448" s="71" t="s">
        <v>883</v>
      </c>
      <c r="C448" s="96" t="s">
        <v>1648</v>
      </c>
      <c r="D448" s="105">
        <v>3</v>
      </c>
      <c r="E448">
        <v>0.64</v>
      </c>
      <c r="G448" s="103">
        <v>0.64</v>
      </c>
      <c r="H448" s="102">
        <f t="shared" si="6"/>
        <v>10190.719999999999</v>
      </c>
    </row>
    <row r="449" spans="1:8" x14ac:dyDescent="0.2">
      <c r="A449" s="71" t="s">
        <v>884</v>
      </c>
      <c r="B449" s="71" t="s">
        <v>883</v>
      </c>
      <c r="C449" s="96" t="s">
        <v>1648</v>
      </c>
      <c r="D449" s="105">
        <v>4</v>
      </c>
      <c r="E449">
        <v>0.8</v>
      </c>
      <c r="G449" s="103">
        <v>0.8</v>
      </c>
      <c r="H449" s="102">
        <f t="shared" si="6"/>
        <v>12738.400000000001</v>
      </c>
    </row>
    <row r="450" spans="1:8" x14ac:dyDescent="0.2">
      <c r="A450" s="71" t="s">
        <v>885</v>
      </c>
      <c r="B450" s="71" t="s">
        <v>883</v>
      </c>
      <c r="C450" s="96" t="s">
        <v>1648</v>
      </c>
      <c r="D450" s="105">
        <v>7</v>
      </c>
      <c r="E450">
        <v>1.28</v>
      </c>
      <c r="G450" s="103">
        <v>1.28</v>
      </c>
      <c r="H450" s="102">
        <f t="shared" si="6"/>
        <v>20381.439999999999</v>
      </c>
    </row>
    <row r="451" spans="1:8" x14ac:dyDescent="0.2">
      <c r="A451" s="71" t="s">
        <v>886</v>
      </c>
      <c r="B451" s="71" t="s">
        <v>883</v>
      </c>
      <c r="C451" s="96" t="s">
        <v>1648</v>
      </c>
      <c r="D451" s="105">
        <v>11</v>
      </c>
      <c r="E451">
        <v>2.48</v>
      </c>
      <c r="G451" s="103">
        <v>2.48</v>
      </c>
      <c r="H451" s="102">
        <f t="shared" si="6"/>
        <v>39489.040000000001</v>
      </c>
    </row>
    <row r="452" spans="1:8" x14ac:dyDescent="0.2">
      <c r="A452" s="71" t="s">
        <v>887</v>
      </c>
      <c r="B452" s="71" t="s">
        <v>888</v>
      </c>
      <c r="C452" s="96" t="s">
        <v>1648</v>
      </c>
      <c r="D452" s="105">
        <v>2</v>
      </c>
      <c r="E452">
        <v>0.53</v>
      </c>
      <c r="G452" s="103">
        <v>0.53</v>
      </c>
      <c r="H452" s="102">
        <f t="shared" si="6"/>
        <v>8439.19</v>
      </c>
    </row>
    <row r="453" spans="1:8" x14ac:dyDescent="0.2">
      <c r="A453" s="71" t="s">
        <v>889</v>
      </c>
      <c r="B453" s="71" t="s">
        <v>888</v>
      </c>
      <c r="C453" s="96" t="s">
        <v>1648</v>
      </c>
      <c r="D453" s="105">
        <v>3</v>
      </c>
      <c r="E453">
        <v>0.67</v>
      </c>
      <c r="G453" s="103">
        <v>0.67</v>
      </c>
      <c r="H453" s="102">
        <f t="shared" si="6"/>
        <v>10668.41</v>
      </c>
    </row>
    <row r="454" spans="1:8" x14ac:dyDescent="0.2">
      <c r="A454" s="71" t="s">
        <v>890</v>
      </c>
      <c r="B454" s="71" t="s">
        <v>888</v>
      </c>
      <c r="C454" s="96" t="s">
        <v>1648</v>
      </c>
      <c r="D454" s="105">
        <v>5</v>
      </c>
      <c r="E454">
        <v>0.98</v>
      </c>
      <c r="G454" s="103">
        <v>0.98</v>
      </c>
      <c r="H454" s="102">
        <f t="shared" si="6"/>
        <v>15604.539999999999</v>
      </c>
    </row>
    <row r="455" spans="1:8" x14ac:dyDescent="0.2">
      <c r="A455" s="71" t="s">
        <v>891</v>
      </c>
      <c r="B455" s="71" t="s">
        <v>888</v>
      </c>
      <c r="C455" s="96" t="s">
        <v>1648</v>
      </c>
      <c r="D455" s="105">
        <v>9</v>
      </c>
      <c r="E455">
        <v>2.15</v>
      </c>
      <c r="G455" s="103">
        <v>2.15</v>
      </c>
      <c r="H455" s="102">
        <f t="shared" si="6"/>
        <v>34234.449999999997</v>
      </c>
    </row>
    <row r="456" spans="1:8" x14ac:dyDescent="0.2">
      <c r="A456" s="71" t="s">
        <v>892</v>
      </c>
      <c r="B456" s="71" t="s">
        <v>893</v>
      </c>
      <c r="C456" s="96" t="s">
        <v>1648</v>
      </c>
      <c r="D456" s="105">
        <v>2</v>
      </c>
      <c r="E456">
        <v>0.49</v>
      </c>
      <c r="G456" s="103">
        <v>0.49</v>
      </c>
      <c r="H456" s="102">
        <f t="shared" si="6"/>
        <v>7802.2699999999995</v>
      </c>
    </row>
    <row r="457" spans="1:8" x14ac:dyDescent="0.2">
      <c r="A457" s="71" t="s">
        <v>894</v>
      </c>
      <c r="B457" s="71" t="s">
        <v>893</v>
      </c>
      <c r="C457" s="96" t="s">
        <v>1648</v>
      </c>
      <c r="D457" s="105">
        <v>3</v>
      </c>
      <c r="E457">
        <v>0.68</v>
      </c>
      <c r="G457" s="103">
        <v>0.68</v>
      </c>
      <c r="H457" s="102">
        <f t="shared" si="6"/>
        <v>10827.640000000001</v>
      </c>
    </row>
    <row r="458" spans="1:8" x14ac:dyDescent="0.2">
      <c r="A458" s="71" t="s">
        <v>895</v>
      </c>
      <c r="B458" s="71" t="s">
        <v>893</v>
      </c>
      <c r="C458" s="96" t="s">
        <v>1648</v>
      </c>
      <c r="D458" s="105">
        <v>4</v>
      </c>
      <c r="E458">
        <v>0.99</v>
      </c>
      <c r="G458" s="103">
        <v>0.99</v>
      </c>
      <c r="H458" s="102">
        <f t="shared" si="6"/>
        <v>15763.77</v>
      </c>
    </row>
    <row r="459" spans="1:8" x14ac:dyDescent="0.2">
      <c r="A459" s="71" t="s">
        <v>896</v>
      </c>
      <c r="B459" s="71" t="s">
        <v>893</v>
      </c>
      <c r="C459" s="96" t="s">
        <v>1648</v>
      </c>
      <c r="D459" s="105">
        <v>10</v>
      </c>
      <c r="E459">
        <v>2.2999999999999998</v>
      </c>
      <c r="G459" s="103">
        <v>2.2999999999999998</v>
      </c>
      <c r="H459" s="102">
        <f t="shared" si="6"/>
        <v>36622.899999999994</v>
      </c>
    </row>
    <row r="460" spans="1:8" x14ac:dyDescent="0.2">
      <c r="A460" s="71" t="s">
        <v>897</v>
      </c>
      <c r="B460" s="71" t="s">
        <v>898</v>
      </c>
      <c r="C460" s="96" t="s">
        <v>1648</v>
      </c>
      <c r="D460" s="105">
        <v>2</v>
      </c>
      <c r="E460">
        <v>0.47</v>
      </c>
      <c r="G460" s="103">
        <v>0.47</v>
      </c>
      <c r="H460" s="102">
        <f t="shared" si="6"/>
        <v>7483.8099999999995</v>
      </c>
    </row>
    <row r="461" spans="1:8" x14ac:dyDescent="0.2">
      <c r="A461" s="71" t="s">
        <v>899</v>
      </c>
      <c r="B461" s="71" t="s">
        <v>898</v>
      </c>
      <c r="C461" s="96" t="s">
        <v>1648</v>
      </c>
      <c r="D461" s="105">
        <v>3</v>
      </c>
      <c r="E461">
        <v>0.59</v>
      </c>
      <c r="G461" s="103">
        <v>0.59</v>
      </c>
      <c r="H461" s="102">
        <f t="shared" si="6"/>
        <v>9394.57</v>
      </c>
    </row>
    <row r="462" spans="1:8" x14ac:dyDescent="0.2">
      <c r="A462" s="71" t="s">
        <v>900</v>
      </c>
      <c r="B462" s="71" t="s">
        <v>898</v>
      </c>
      <c r="C462" s="96" t="s">
        <v>1648</v>
      </c>
      <c r="D462" s="105">
        <v>4</v>
      </c>
      <c r="E462">
        <v>0.86</v>
      </c>
      <c r="G462" s="103">
        <v>0.86</v>
      </c>
      <c r="H462" s="102">
        <f t="shared" si="6"/>
        <v>13693.78</v>
      </c>
    </row>
    <row r="463" spans="1:8" x14ac:dyDescent="0.2">
      <c r="A463" s="71" t="s">
        <v>901</v>
      </c>
      <c r="B463" s="71" t="s">
        <v>898</v>
      </c>
      <c r="C463" s="96" t="s">
        <v>1648</v>
      </c>
      <c r="D463" s="105">
        <v>9</v>
      </c>
      <c r="E463">
        <v>1.97</v>
      </c>
      <c r="G463" s="103">
        <v>1.97</v>
      </c>
      <c r="H463" s="102">
        <f t="shared" si="6"/>
        <v>31368.31</v>
      </c>
    </row>
    <row r="464" spans="1:8" x14ac:dyDescent="0.2">
      <c r="A464" s="71" t="s">
        <v>902</v>
      </c>
      <c r="B464" s="71" t="s">
        <v>903</v>
      </c>
      <c r="C464" s="96" t="s">
        <v>1648</v>
      </c>
      <c r="D464" s="105">
        <v>3</v>
      </c>
      <c r="E464">
        <v>0.51</v>
      </c>
      <c r="G464" s="103">
        <v>0.51</v>
      </c>
      <c r="H464" s="102">
        <f t="shared" si="6"/>
        <v>8120.7300000000005</v>
      </c>
    </row>
    <row r="465" spans="1:8" x14ac:dyDescent="0.2">
      <c r="A465" s="71" t="s">
        <v>904</v>
      </c>
      <c r="B465" s="71" t="s">
        <v>903</v>
      </c>
      <c r="C465" s="96" t="s">
        <v>1648</v>
      </c>
      <c r="D465" s="105">
        <v>4</v>
      </c>
      <c r="E465">
        <v>0.63</v>
      </c>
      <c r="G465" s="103">
        <v>0.63</v>
      </c>
      <c r="H465" s="102">
        <f t="shared" si="6"/>
        <v>10031.49</v>
      </c>
    </row>
    <row r="466" spans="1:8" x14ac:dyDescent="0.2">
      <c r="A466" s="71" t="s">
        <v>905</v>
      </c>
      <c r="B466" s="71" t="s">
        <v>903</v>
      </c>
      <c r="C466" s="96" t="s">
        <v>1648</v>
      </c>
      <c r="D466" s="105">
        <v>5</v>
      </c>
      <c r="E466">
        <v>0.91</v>
      </c>
      <c r="G466" s="103">
        <v>0.91</v>
      </c>
      <c r="H466" s="102">
        <f t="shared" ref="H466:H529" si="7">G466*15923</f>
        <v>14489.93</v>
      </c>
    </row>
    <row r="467" spans="1:8" x14ac:dyDescent="0.2">
      <c r="A467" s="71" t="s">
        <v>906</v>
      </c>
      <c r="B467" s="71" t="s">
        <v>903</v>
      </c>
      <c r="C467" s="96" t="s">
        <v>1648</v>
      </c>
      <c r="D467" s="105">
        <v>9</v>
      </c>
      <c r="E467">
        <v>1.91</v>
      </c>
      <c r="G467" s="103">
        <v>1.91</v>
      </c>
      <c r="H467" s="102">
        <f t="shared" si="7"/>
        <v>30412.93</v>
      </c>
    </row>
    <row r="468" spans="1:8" x14ac:dyDescent="0.2">
      <c r="A468" s="71" t="s">
        <v>907</v>
      </c>
      <c r="B468" s="71" t="s">
        <v>908</v>
      </c>
      <c r="C468" s="96" t="s">
        <v>1648</v>
      </c>
      <c r="D468" s="105">
        <v>3</v>
      </c>
      <c r="E468">
        <v>0.57999999999999996</v>
      </c>
      <c r="G468" s="103">
        <v>0.57999999999999996</v>
      </c>
      <c r="H468" s="102">
        <f t="shared" si="7"/>
        <v>9235.34</v>
      </c>
    </row>
    <row r="469" spans="1:8" x14ac:dyDescent="0.2">
      <c r="A469" s="71" t="s">
        <v>909</v>
      </c>
      <c r="B469" s="71" t="s">
        <v>908</v>
      </c>
      <c r="C469" s="96" t="s">
        <v>1648</v>
      </c>
      <c r="D469" s="105">
        <v>4</v>
      </c>
      <c r="E469">
        <v>0.72</v>
      </c>
      <c r="G469" s="103">
        <v>0.72</v>
      </c>
      <c r="H469" s="102">
        <f t="shared" si="7"/>
        <v>11464.56</v>
      </c>
    </row>
    <row r="470" spans="1:8" x14ac:dyDescent="0.2">
      <c r="A470" s="71" t="s">
        <v>910</v>
      </c>
      <c r="B470" s="71" t="s">
        <v>908</v>
      </c>
      <c r="C470" s="96" t="s">
        <v>1648</v>
      </c>
      <c r="D470" s="105">
        <v>6</v>
      </c>
      <c r="E470">
        <v>1.05</v>
      </c>
      <c r="G470" s="103">
        <v>1.05</v>
      </c>
      <c r="H470" s="102">
        <f t="shared" si="7"/>
        <v>16719.150000000001</v>
      </c>
    </row>
    <row r="471" spans="1:8" x14ac:dyDescent="0.2">
      <c r="A471" s="71" t="s">
        <v>911</v>
      </c>
      <c r="B471" s="71" t="s">
        <v>908</v>
      </c>
      <c r="C471" s="96" t="s">
        <v>1648</v>
      </c>
      <c r="D471" s="105">
        <v>11</v>
      </c>
      <c r="E471">
        <v>2.0099999999999998</v>
      </c>
      <c r="G471" s="103">
        <v>2.0099999999999998</v>
      </c>
      <c r="H471" s="102">
        <f t="shared" si="7"/>
        <v>32005.229999999996</v>
      </c>
    </row>
    <row r="472" spans="1:8" x14ac:dyDescent="0.2">
      <c r="A472" s="71" t="s">
        <v>912</v>
      </c>
      <c r="B472" s="71" t="s">
        <v>913</v>
      </c>
      <c r="C472" s="96" t="s">
        <v>1648</v>
      </c>
      <c r="D472" s="105">
        <v>3</v>
      </c>
      <c r="E472">
        <v>0.63</v>
      </c>
      <c r="G472" s="103">
        <v>0.63</v>
      </c>
      <c r="H472" s="102">
        <f t="shared" si="7"/>
        <v>10031.49</v>
      </c>
    </row>
    <row r="473" spans="1:8" x14ac:dyDescent="0.2">
      <c r="A473" s="71" t="s">
        <v>914</v>
      </c>
      <c r="B473" s="71" t="s">
        <v>913</v>
      </c>
      <c r="C473" s="96" t="s">
        <v>1648</v>
      </c>
      <c r="D473" s="105">
        <v>4</v>
      </c>
      <c r="E473">
        <v>0.75</v>
      </c>
      <c r="G473" s="103">
        <v>0.75</v>
      </c>
      <c r="H473" s="102">
        <f t="shared" si="7"/>
        <v>11942.25</v>
      </c>
    </row>
    <row r="474" spans="1:8" x14ac:dyDescent="0.2">
      <c r="A474" s="71" t="s">
        <v>915</v>
      </c>
      <c r="B474" s="71" t="s">
        <v>913</v>
      </c>
      <c r="C474" s="96" t="s">
        <v>1648</v>
      </c>
      <c r="D474" s="105">
        <v>6</v>
      </c>
      <c r="E474">
        <v>1.1000000000000001</v>
      </c>
      <c r="G474" s="103">
        <v>1.1000000000000001</v>
      </c>
      <c r="H474" s="102">
        <f t="shared" si="7"/>
        <v>17515.300000000003</v>
      </c>
    </row>
    <row r="475" spans="1:8" x14ac:dyDescent="0.2">
      <c r="A475" s="71" t="s">
        <v>916</v>
      </c>
      <c r="B475" s="71" t="s">
        <v>913</v>
      </c>
      <c r="C475" s="96" t="s">
        <v>1648</v>
      </c>
      <c r="D475" s="105">
        <v>10</v>
      </c>
      <c r="E475">
        <v>2.1800000000000002</v>
      </c>
      <c r="G475" s="103">
        <v>2.1800000000000002</v>
      </c>
      <c r="H475" s="102">
        <f t="shared" si="7"/>
        <v>34712.14</v>
      </c>
    </row>
    <row r="476" spans="1:8" x14ac:dyDescent="0.2">
      <c r="A476" s="71" t="s">
        <v>917</v>
      </c>
      <c r="B476" s="71" t="s">
        <v>918</v>
      </c>
      <c r="C476" s="96" t="s">
        <v>1648</v>
      </c>
      <c r="D476" s="105">
        <v>3</v>
      </c>
      <c r="E476">
        <v>0.47</v>
      </c>
      <c r="G476" s="103">
        <v>0.47</v>
      </c>
      <c r="H476" s="102">
        <f t="shared" si="7"/>
        <v>7483.8099999999995</v>
      </c>
    </row>
    <row r="477" spans="1:8" x14ac:dyDescent="0.2">
      <c r="A477" s="71" t="s">
        <v>919</v>
      </c>
      <c r="B477" s="71" t="s">
        <v>918</v>
      </c>
      <c r="C477" s="96" t="s">
        <v>1648</v>
      </c>
      <c r="D477" s="105">
        <v>4</v>
      </c>
      <c r="E477">
        <v>0.6</v>
      </c>
      <c r="G477" s="103">
        <v>0.6</v>
      </c>
      <c r="H477" s="102">
        <f t="shared" si="7"/>
        <v>9553.7999999999993</v>
      </c>
    </row>
    <row r="478" spans="1:8" x14ac:dyDescent="0.2">
      <c r="A478" s="71" t="s">
        <v>920</v>
      </c>
      <c r="B478" s="71" t="s">
        <v>918</v>
      </c>
      <c r="C478" s="96" t="s">
        <v>1648</v>
      </c>
      <c r="D478" s="105">
        <v>5</v>
      </c>
      <c r="E478">
        <v>0.92</v>
      </c>
      <c r="G478" s="103">
        <v>0.92</v>
      </c>
      <c r="H478" s="102">
        <f t="shared" si="7"/>
        <v>14649.16</v>
      </c>
    </row>
    <row r="479" spans="1:8" x14ac:dyDescent="0.2">
      <c r="A479" s="71" t="s">
        <v>921</v>
      </c>
      <c r="B479" s="71" t="s">
        <v>918</v>
      </c>
      <c r="C479" s="96" t="s">
        <v>1648</v>
      </c>
      <c r="D479" s="105">
        <v>10</v>
      </c>
      <c r="E479">
        <v>2.11</v>
      </c>
      <c r="G479" s="103">
        <v>2.11</v>
      </c>
      <c r="H479" s="102">
        <f t="shared" si="7"/>
        <v>33597.53</v>
      </c>
    </row>
    <row r="480" spans="1:8" x14ac:dyDescent="0.2">
      <c r="A480" s="71" t="s">
        <v>922</v>
      </c>
      <c r="B480" s="71" t="s">
        <v>923</v>
      </c>
      <c r="C480" s="96" t="s">
        <v>1648</v>
      </c>
      <c r="D480" s="105">
        <v>3</v>
      </c>
      <c r="E480">
        <v>0.48</v>
      </c>
      <c r="G480" s="103">
        <v>0.48</v>
      </c>
      <c r="H480" s="102">
        <f t="shared" si="7"/>
        <v>7643.04</v>
      </c>
    </row>
    <row r="481" spans="1:8" x14ac:dyDescent="0.2">
      <c r="A481" s="71" t="s">
        <v>924</v>
      </c>
      <c r="B481" s="71" t="s">
        <v>923</v>
      </c>
      <c r="C481" s="96" t="s">
        <v>1648</v>
      </c>
      <c r="D481" s="105">
        <v>5</v>
      </c>
      <c r="E481">
        <v>0.74</v>
      </c>
      <c r="G481" s="103">
        <v>0.74</v>
      </c>
      <c r="H481" s="102">
        <f t="shared" si="7"/>
        <v>11783.02</v>
      </c>
    </row>
    <row r="482" spans="1:8" x14ac:dyDescent="0.2">
      <c r="A482" s="71" t="s">
        <v>925</v>
      </c>
      <c r="B482" s="71" t="s">
        <v>923</v>
      </c>
      <c r="C482" s="96" t="s">
        <v>1648</v>
      </c>
      <c r="D482" s="105">
        <v>7</v>
      </c>
      <c r="E482">
        <v>1.07</v>
      </c>
      <c r="G482" s="103">
        <v>1.07</v>
      </c>
      <c r="H482" s="102">
        <f t="shared" si="7"/>
        <v>17037.61</v>
      </c>
    </row>
    <row r="483" spans="1:8" x14ac:dyDescent="0.2">
      <c r="A483" s="71" t="s">
        <v>926</v>
      </c>
      <c r="B483" s="71" t="s">
        <v>923</v>
      </c>
      <c r="C483" s="96" t="s">
        <v>1648</v>
      </c>
      <c r="D483" s="105">
        <v>11</v>
      </c>
      <c r="E483">
        <v>2.27</v>
      </c>
      <c r="G483" s="103">
        <v>2.27</v>
      </c>
      <c r="H483" s="102">
        <f t="shared" si="7"/>
        <v>36145.21</v>
      </c>
    </row>
    <row r="484" spans="1:8" x14ac:dyDescent="0.2">
      <c r="A484" s="71" t="s">
        <v>927</v>
      </c>
      <c r="B484" s="71" t="s">
        <v>928</v>
      </c>
      <c r="C484" s="96" t="s">
        <v>1648</v>
      </c>
      <c r="D484" s="105">
        <v>2</v>
      </c>
      <c r="E484">
        <v>0.34</v>
      </c>
      <c r="G484" s="103">
        <v>0.34</v>
      </c>
      <c r="H484" s="102">
        <f t="shared" si="7"/>
        <v>5413.8200000000006</v>
      </c>
    </row>
    <row r="485" spans="1:8" x14ac:dyDescent="0.2">
      <c r="A485" s="71" t="s">
        <v>929</v>
      </c>
      <c r="B485" s="71" t="s">
        <v>928</v>
      </c>
      <c r="C485" s="96" t="s">
        <v>1648</v>
      </c>
      <c r="D485" s="105">
        <v>3</v>
      </c>
      <c r="E485">
        <v>0.47</v>
      </c>
      <c r="G485" s="103">
        <v>0.47</v>
      </c>
      <c r="H485" s="102">
        <f t="shared" si="7"/>
        <v>7483.8099999999995</v>
      </c>
    </row>
    <row r="486" spans="1:8" x14ac:dyDescent="0.2">
      <c r="A486" s="71" t="s">
        <v>930</v>
      </c>
      <c r="B486" s="71" t="s">
        <v>928</v>
      </c>
      <c r="C486" s="96" t="s">
        <v>1648</v>
      </c>
      <c r="D486" s="105">
        <v>4</v>
      </c>
      <c r="E486">
        <v>0.66</v>
      </c>
      <c r="G486" s="103">
        <v>0.66</v>
      </c>
      <c r="H486" s="102">
        <f t="shared" si="7"/>
        <v>10509.18</v>
      </c>
    </row>
    <row r="487" spans="1:8" x14ac:dyDescent="0.2">
      <c r="A487" s="71" t="s">
        <v>931</v>
      </c>
      <c r="B487" s="71" t="s">
        <v>928</v>
      </c>
      <c r="C487" s="96" t="s">
        <v>1648</v>
      </c>
      <c r="D487" s="105">
        <v>7</v>
      </c>
      <c r="E487">
        <v>1.43</v>
      </c>
      <c r="G487" s="103">
        <v>1.43</v>
      </c>
      <c r="H487" s="102">
        <f t="shared" si="7"/>
        <v>22769.89</v>
      </c>
    </row>
    <row r="488" spans="1:8" x14ac:dyDescent="0.2">
      <c r="A488" s="71" t="s">
        <v>932</v>
      </c>
      <c r="B488" s="71" t="s">
        <v>933</v>
      </c>
      <c r="C488" s="96" t="s">
        <v>1648</v>
      </c>
      <c r="D488" s="105">
        <v>2</v>
      </c>
      <c r="E488">
        <v>0.46</v>
      </c>
      <c r="G488" s="103">
        <v>0.46</v>
      </c>
      <c r="H488" s="102">
        <f t="shared" si="7"/>
        <v>7324.58</v>
      </c>
    </row>
    <row r="489" spans="1:8" x14ac:dyDescent="0.2">
      <c r="A489" s="71" t="s">
        <v>934</v>
      </c>
      <c r="B489" s="71" t="s">
        <v>933</v>
      </c>
      <c r="C489" s="96" t="s">
        <v>1648</v>
      </c>
      <c r="D489" s="105">
        <v>3</v>
      </c>
      <c r="E489">
        <v>0.57999999999999996</v>
      </c>
      <c r="G489" s="103">
        <v>0.57999999999999996</v>
      </c>
      <c r="H489" s="102">
        <f t="shared" si="7"/>
        <v>9235.34</v>
      </c>
    </row>
    <row r="490" spans="1:8" x14ac:dyDescent="0.2">
      <c r="A490" s="71" t="s">
        <v>935</v>
      </c>
      <c r="B490" s="71" t="s">
        <v>933</v>
      </c>
      <c r="C490" s="96" t="s">
        <v>1648</v>
      </c>
      <c r="D490" s="105">
        <v>4</v>
      </c>
      <c r="E490">
        <v>0.77</v>
      </c>
      <c r="G490" s="103">
        <v>0.77</v>
      </c>
      <c r="H490" s="102">
        <f t="shared" si="7"/>
        <v>12260.710000000001</v>
      </c>
    </row>
    <row r="491" spans="1:8" x14ac:dyDescent="0.2">
      <c r="A491" s="71" t="s">
        <v>936</v>
      </c>
      <c r="B491" s="71" t="s">
        <v>933</v>
      </c>
      <c r="C491" s="96" t="s">
        <v>1648</v>
      </c>
      <c r="D491" s="105">
        <v>6</v>
      </c>
      <c r="E491">
        <v>1.27</v>
      </c>
      <c r="G491" s="103">
        <v>1.27</v>
      </c>
      <c r="H491" s="102">
        <f t="shared" si="7"/>
        <v>20222.21</v>
      </c>
    </row>
    <row r="492" spans="1:8" x14ac:dyDescent="0.2">
      <c r="A492" s="71" t="s">
        <v>937</v>
      </c>
      <c r="B492" s="71" t="s">
        <v>938</v>
      </c>
      <c r="C492" s="96" t="s">
        <v>1648</v>
      </c>
      <c r="D492" s="105">
        <v>3</v>
      </c>
      <c r="E492">
        <v>0.49</v>
      </c>
      <c r="G492" s="103">
        <v>0.49</v>
      </c>
      <c r="H492" s="102">
        <f t="shared" si="7"/>
        <v>7802.2699999999995</v>
      </c>
    </row>
    <row r="493" spans="1:8" x14ac:dyDescent="0.2">
      <c r="A493" s="71" t="s">
        <v>939</v>
      </c>
      <c r="B493" s="71" t="s">
        <v>938</v>
      </c>
      <c r="C493" s="96" t="s">
        <v>1648</v>
      </c>
      <c r="D493" s="105">
        <v>4</v>
      </c>
      <c r="E493">
        <v>0.66</v>
      </c>
      <c r="G493" s="103">
        <v>0.66</v>
      </c>
      <c r="H493" s="102">
        <f t="shared" si="7"/>
        <v>10509.18</v>
      </c>
    </row>
    <row r="494" spans="1:8" x14ac:dyDescent="0.2">
      <c r="A494" s="71" t="s">
        <v>940</v>
      </c>
      <c r="B494" s="71" t="s">
        <v>938</v>
      </c>
      <c r="C494" s="96" t="s">
        <v>1648</v>
      </c>
      <c r="D494" s="105">
        <v>6</v>
      </c>
      <c r="E494">
        <v>1.07</v>
      </c>
      <c r="G494" s="103">
        <v>1.07</v>
      </c>
      <c r="H494" s="102">
        <f t="shared" si="7"/>
        <v>17037.61</v>
      </c>
    </row>
    <row r="495" spans="1:8" x14ac:dyDescent="0.2">
      <c r="A495" s="71" t="s">
        <v>941</v>
      </c>
      <c r="B495" s="71" t="s">
        <v>938</v>
      </c>
      <c r="C495" s="96" t="s">
        <v>1648</v>
      </c>
      <c r="D495" s="105">
        <v>11</v>
      </c>
      <c r="E495">
        <v>2.41</v>
      </c>
      <c r="G495" s="103">
        <v>2.41</v>
      </c>
      <c r="H495" s="102">
        <f t="shared" si="7"/>
        <v>38374.43</v>
      </c>
    </row>
    <row r="496" spans="1:8" x14ac:dyDescent="0.2">
      <c r="A496" s="71" t="s">
        <v>942</v>
      </c>
      <c r="B496" s="71" t="s">
        <v>943</v>
      </c>
      <c r="C496" s="96" t="s">
        <v>1648</v>
      </c>
      <c r="D496" s="105">
        <v>2</v>
      </c>
      <c r="E496">
        <v>0.5</v>
      </c>
      <c r="G496" s="103">
        <v>0.5</v>
      </c>
      <c r="H496" s="102">
        <f t="shared" si="7"/>
        <v>7961.5</v>
      </c>
    </row>
    <row r="497" spans="1:8" x14ac:dyDescent="0.2">
      <c r="A497" s="71" t="s">
        <v>944</v>
      </c>
      <c r="B497" s="71" t="s">
        <v>943</v>
      </c>
      <c r="C497" s="96" t="s">
        <v>1648</v>
      </c>
      <c r="D497" s="105">
        <v>3</v>
      </c>
      <c r="E497">
        <v>0.64</v>
      </c>
      <c r="G497" s="103">
        <v>0.64</v>
      </c>
      <c r="H497" s="102">
        <f t="shared" si="7"/>
        <v>10190.719999999999</v>
      </c>
    </row>
    <row r="498" spans="1:8" x14ac:dyDescent="0.2">
      <c r="A498" s="71" t="s">
        <v>945</v>
      </c>
      <c r="B498" s="71" t="s">
        <v>943</v>
      </c>
      <c r="C498" s="96" t="s">
        <v>1648</v>
      </c>
      <c r="D498" s="105">
        <v>5</v>
      </c>
      <c r="E498">
        <v>0.92</v>
      </c>
      <c r="G498" s="103">
        <v>0.92</v>
      </c>
      <c r="H498" s="102">
        <f t="shared" si="7"/>
        <v>14649.16</v>
      </c>
    </row>
    <row r="499" spans="1:8" x14ac:dyDescent="0.2">
      <c r="A499" s="71" t="s">
        <v>946</v>
      </c>
      <c r="B499" s="71" t="s">
        <v>943</v>
      </c>
      <c r="C499" s="96" t="s">
        <v>1648</v>
      </c>
      <c r="D499" s="105">
        <v>8</v>
      </c>
      <c r="E499">
        <v>1.97</v>
      </c>
      <c r="G499" s="103">
        <v>1.97</v>
      </c>
      <c r="H499" s="102">
        <f t="shared" si="7"/>
        <v>31368.31</v>
      </c>
    </row>
    <row r="500" spans="1:8" x14ac:dyDescent="0.2">
      <c r="A500" s="71" t="s">
        <v>947</v>
      </c>
      <c r="B500" s="71" t="s">
        <v>948</v>
      </c>
      <c r="C500" s="96" t="s">
        <v>1648</v>
      </c>
      <c r="D500" s="105">
        <v>2</v>
      </c>
      <c r="E500">
        <v>0.46</v>
      </c>
      <c r="G500" s="103">
        <v>0.46</v>
      </c>
      <c r="H500" s="102">
        <f t="shared" si="7"/>
        <v>7324.58</v>
      </c>
    </row>
    <row r="501" spans="1:8" x14ac:dyDescent="0.2">
      <c r="A501" s="71" t="s">
        <v>949</v>
      </c>
      <c r="B501" s="71" t="s">
        <v>948</v>
      </c>
      <c r="C501" s="96" t="s">
        <v>1648</v>
      </c>
      <c r="D501" s="105">
        <v>3</v>
      </c>
      <c r="E501">
        <v>0.62</v>
      </c>
      <c r="G501" s="103">
        <v>0.62</v>
      </c>
      <c r="H501" s="102">
        <f t="shared" si="7"/>
        <v>9872.26</v>
      </c>
    </row>
    <row r="502" spans="1:8" x14ac:dyDescent="0.2">
      <c r="A502" s="71" t="s">
        <v>950</v>
      </c>
      <c r="B502" s="71" t="s">
        <v>948</v>
      </c>
      <c r="C502" s="96" t="s">
        <v>1648</v>
      </c>
      <c r="D502" s="105">
        <v>5</v>
      </c>
      <c r="E502">
        <v>0.9</v>
      </c>
      <c r="G502" s="103">
        <v>0.9</v>
      </c>
      <c r="H502" s="102">
        <f t="shared" si="7"/>
        <v>14330.7</v>
      </c>
    </row>
    <row r="503" spans="1:8" x14ac:dyDescent="0.2">
      <c r="A503" s="71" t="s">
        <v>951</v>
      </c>
      <c r="B503" s="71" t="s">
        <v>948</v>
      </c>
      <c r="C503" s="96" t="s">
        <v>1648</v>
      </c>
      <c r="D503" s="105">
        <v>9</v>
      </c>
      <c r="E503">
        <v>2.06</v>
      </c>
      <c r="G503" s="103">
        <v>2.06</v>
      </c>
      <c r="H503" s="102">
        <f t="shared" si="7"/>
        <v>32801.379999999997</v>
      </c>
    </row>
    <row r="504" spans="1:8" x14ac:dyDescent="0.2">
      <c r="A504" s="71" t="s">
        <v>952</v>
      </c>
      <c r="B504" s="71" t="s">
        <v>953</v>
      </c>
      <c r="C504" s="96" t="s">
        <v>1648</v>
      </c>
      <c r="D504" s="105">
        <v>5</v>
      </c>
      <c r="E504">
        <v>1.59</v>
      </c>
      <c r="G504" s="103">
        <v>1.59</v>
      </c>
      <c r="H504" s="102">
        <f t="shared" si="7"/>
        <v>25317.57</v>
      </c>
    </row>
    <row r="505" spans="1:8" x14ac:dyDescent="0.2">
      <c r="A505" s="71" t="s">
        <v>954</v>
      </c>
      <c r="B505" s="71" t="s">
        <v>953</v>
      </c>
      <c r="C505" s="96" t="s">
        <v>1648</v>
      </c>
      <c r="D505" s="105">
        <v>6</v>
      </c>
      <c r="E505">
        <v>2.14</v>
      </c>
      <c r="G505" s="103">
        <v>2.14</v>
      </c>
      <c r="H505" s="102">
        <f t="shared" si="7"/>
        <v>34075.22</v>
      </c>
    </row>
    <row r="506" spans="1:8" x14ac:dyDescent="0.2">
      <c r="A506" s="71" t="s">
        <v>955</v>
      </c>
      <c r="B506" s="71" t="s">
        <v>953</v>
      </c>
      <c r="C506" s="96" t="s">
        <v>1648</v>
      </c>
      <c r="D506" s="105">
        <v>11</v>
      </c>
      <c r="E506">
        <v>3.48</v>
      </c>
      <c r="G506" s="103">
        <v>3.48</v>
      </c>
      <c r="H506" s="102">
        <f t="shared" si="7"/>
        <v>55412.04</v>
      </c>
    </row>
    <row r="507" spans="1:8" x14ac:dyDescent="0.2">
      <c r="A507" s="71" t="s">
        <v>956</v>
      </c>
      <c r="B507" s="71" t="s">
        <v>953</v>
      </c>
      <c r="C507" s="96" t="s">
        <v>1648</v>
      </c>
      <c r="D507" s="105">
        <v>22</v>
      </c>
      <c r="E507">
        <v>8.0299999999999994</v>
      </c>
      <c r="G507" s="103">
        <v>8.0299999999999994</v>
      </c>
      <c r="H507" s="102">
        <f t="shared" si="7"/>
        <v>127861.68999999999</v>
      </c>
    </row>
    <row r="508" spans="1:8" x14ac:dyDescent="0.2">
      <c r="A508" s="71" t="s">
        <v>957</v>
      </c>
      <c r="B508" s="71" t="s">
        <v>958</v>
      </c>
      <c r="C508" s="96" t="s">
        <v>1648</v>
      </c>
      <c r="D508" s="105">
        <v>5</v>
      </c>
      <c r="E508">
        <v>1.23</v>
      </c>
      <c r="G508" s="103">
        <v>1.23</v>
      </c>
      <c r="H508" s="102">
        <f t="shared" si="7"/>
        <v>19585.29</v>
      </c>
    </row>
    <row r="509" spans="1:8" x14ac:dyDescent="0.2">
      <c r="A509" s="71" t="s">
        <v>959</v>
      </c>
      <c r="B509" s="71" t="s">
        <v>958</v>
      </c>
      <c r="C509" s="96" t="s">
        <v>1648</v>
      </c>
      <c r="D509" s="105">
        <v>7</v>
      </c>
      <c r="E509">
        <v>1.9</v>
      </c>
      <c r="G509" s="103">
        <v>1.9</v>
      </c>
      <c r="H509" s="102">
        <f t="shared" si="7"/>
        <v>30253.699999999997</v>
      </c>
    </row>
    <row r="510" spans="1:8" x14ac:dyDescent="0.2">
      <c r="A510" s="71" t="s">
        <v>960</v>
      </c>
      <c r="B510" s="71" t="s">
        <v>958</v>
      </c>
      <c r="C510" s="96" t="s">
        <v>1648</v>
      </c>
      <c r="D510" s="105">
        <v>11</v>
      </c>
      <c r="E510">
        <v>2.77</v>
      </c>
      <c r="G510" s="103">
        <v>2.77</v>
      </c>
      <c r="H510" s="102">
        <f t="shared" si="7"/>
        <v>44106.71</v>
      </c>
    </row>
    <row r="511" spans="1:8" x14ac:dyDescent="0.2">
      <c r="A511" s="71" t="s">
        <v>961</v>
      </c>
      <c r="B511" s="71" t="s">
        <v>958</v>
      </c>
      <c r="C511" s="96" t="s">
        <v>1648</v>
      </c>
      <c r="D511" s="105">
        <v>16</v>
      </c>
      <c r="E511">
        <v>4.6900000000000004</v>
      </c>
      <c r="G511" s="103">
        <v>4.6900000000000004</v>
      </c>
      <c r="H511" s="102">
        <f t="shared" si="7"/>
        <v>74678.87000000001</v>
      </c>
    </row>
    <row r="512" spans="1:8" x14ac:dyDescent="0.2">
      <c r="A512" s="71" t="s">
        <v>962</v>
      </c>
      <c r="B512" s="71" t="s">
        <v>963</v>
      </c>
      <c r="C512" s="96" t="s">
        <v>1648</v>
      </c>
      <c r="D512" s="105">
        <v>4</v>
      </c>
      <c r="E512">
        <v>1.0900000000000001</v>
      </c>
      <c r="G512" s="103">
        <v>1.0900000000000001</v>
      </c>
      <c r="H512" s="102">
        <f t="shared" si="7"/>
        <v>17356.07</v>
      </c>
    </row>
    <row r="513" spans="1:8" x14ac:dyDescent="0.2">
      <c r="A513" s="71" t="s">
        <v>964</v>
      </c>
      <c r="B513" s="71" t="s">
        <v>963</v>
      </c>
      <c r="C513" s="96" t="s">
        <v>1648</v>
      </c>
      <c r="D513" s="105">
        <v>6</v>
      </c>
      <c r="E513">
        <v>1.41</v>
      </c>
      <c r="G513" s="103">
        <v>1.41</v>
      </c>
      <c r="H513" s="102">
        <f t="shared" si="7"/>
        <v>22451.43</v>
      </c>
    </row>
    <row r="514" spans="1:8" x14ac:dyDescent="0.2">
      <c r="A514" s="71" t="s">
        <v>965</v>
      </c>
      <c r="B514" s="71" t="s">
        <v>963</v>
      </c>
      <c r="C514" s="96" t="s">
        <v>1648</v>
      </c>
      <c r="D514" s="105">
        <v>9</v>
      </c>
      <c r="E514">
        <v>2.23</v>
      </c>
      <c r="G514" s="103">
        <v>2.23</v>
      </c>
      <c r="H514" s="102">
        <f t="shared" si="7"/>
        <v>35508.29</v>
      </c>
    </row>
    <row r="515" spans="1:8" x14ac:dyDescent="0.2">
      <c r="A515" s="71" t="s">
        <v>966</v>
      </c>
      <c r="B515" s="71" t="s">
        <v>963</v>
      </c>
      <c r="C515" s="96" t="s">
        <v>1648</v>
      </c>
      <c r="D515" s="105">
        <v>15</v>
      </c>
      <c r="E515">
        <v>4.53</v>
      </c>
      <c r="G515" s="103">
        <v>4.53</v>
      </c>
      <c r="H515" s="102">
        <f t="shared" si="7"/>
        <v>72131.19</v>
      </c>
    </row>
    <row r="516" spans="1:8" x14ac:dyDescent="0.2">
      <c r="A516" s="71" t="s">
        <v>967</v>
      </c>
      <c r="B516" s="71" t="s">
        <v>968</v>
      </c>
      <c r="C516" s="96" t="s">
        <v>1648</v>
      </c>
      <c r="D516" s="105">
        <v>2</v>
      </c>
      <c r="E516">
        <v>0.89</v>
      </c>
      <c r="G516" s="103">
        <v>0.89</v>
      </c>
      <c r="H516" s="102">
        <f t="shared" si="7"/>
        <v>14171.47</v>
      </c>
    </row>
    <row r="517" spans="1:8" x14ac:dyDescent="0.2">
      <c r="A517" s="71" t="s">
        <v>969</v>
      </c>
      <c r="B517" s="71" t="s">
        <v>968</v>
      </c>
      <c r="C517" s="96" t="s">
        <v>1648</v>
      </c>
      <c r="D517" s="105">
        <v>4</v>
      </c>
      <c r="E517">
        <v>1.1399999999999999</v>
      </c>
      <c r="G517" s="103">
        <v>1.1399999999999999</v>
      </c>
      <c r="H517" s="102">
        <f t="shared" si="7"/>
        <v>18152.219999999998</v>
      </c>
    </row>
    <row r="518" spans="1:8" x14ac:dyDescent="0.2">
      <c r="A518" s="71" t="s">
        <v>970</v>
      </c>
      <c r="B518" s="71" t="s">
        <v>968</v>
      </c>
      <c r="C518" s="96" t="s">
        <v>1648</v>
      </c>
      <c r="D518" s="105">
        <v>6</v>
      </c>
      <c r="E518">
        <v>1.63</v>
      </c>
      <c r="G518" s="103">
        <v>1.63</v>
      </c>
      <c r="H518" s="102">
        <f t="shared" si="7"/>
        <v>25954.489999999998</v>
      </c>
    </row>
    <row r="519" spans="1:8" x14ac:dyDescent="0.2">
      <c r="A519" s="71" t="s">
        <v>971</v>
      </c>
      <c r="B519" s="71" t="s">
        <v>968</v>
      </c>
      <c r="C519" s="96" t="s">
        <v>1648</v>
      </c>
      <c r="D519" s="105">
        <v>12</v>
      </c>
      <c r="E519">
        <v>3.37</v>
      </c>
      <c r="G519" s="103">
        <v>3.37</v>
      </c>
      <c r="H519" s="102">
        <f t="shared" si="7"/>
        <v>53660.51</v>
      </c>
    </row>
    <row r="520" spans="1:8" x14ac:dyDescent="0.2">
      <c r="A520" s="71" t="s">
        <v>972</v>
      </c>
      <c r="B520" s="71" t="s">
        <v>973</v>
      </c>
      <c r="C520" s="96" t="s">
        <v>1648</v>
      </c>
      <c r="D520" s="105">
        <v>5</v>
      </c>
      <c r="E520">
        <v>1.36</v>
      </c>
      <c r="G520" s="103">
        <v>1.36</v>
      </c>
      <c r="H520" s="102">
        <f t="shared" si="7"/>
        <v>21655.280000000002</v>
      </c>
    </row>
    <row r="521" spans="1:8" x14ac:dyDescent="0.2">
      <c r="A521" s="71" t="s">
        <v>974</v>
      </c>
      <c r="B521" s="71" t="s">
        <v>973</v>
      </c>
      <c r="C521" s="96" t="s">
        <v>1648</v>
      </c>
      <c r="D521" s="105">
        <v>5</v>
      </c>
      <c r="E521">
        <v>1.54</v>
      </c>
      <c r="G521" s="103">
        <v>1.54</v>
      </c>
      <c r="H521" s="102">
        <f t="shared" si="7"/>
        <v>24521.420000000002</v>
      </c>
    </row>
    <row r="522" spans="1:8" x14ac:dyDescent="0.2">
      <c r="A522" s="71" t="s">
        <v>975</v>
      </c>
      <c r="B522" s="71" t="s">
        <v>973</v>
      </c>
      <c r="C522" s="96" t="s">
        <v>1648</v>
      </c>
      <c r="D522" s="105">
        <v>11</v>
      </c>
      <c r="E522">
        <v>2.5499999999999998</v>
      </c>
      <c r="G522" s="103">
        <v>2.5499999999999998</v>
      </c>
      <c r="H522" s="102">
        <f t="shared" si="7"/>
        <v>40603.649999999994</v>
      </c>
    </row>
    <row r="523" spans="1:8" x14ac:dyDescent="0.2">
      <c r="A523" s="71" t="s">
        <v>976</v>
      </c>
      <c r="B523" s="71" t="s">
        <v>973</v>
      </c>
      <c r="C523" s="96" t="s">
        <v>1648</v>
      </c>
      <c r="D523" s="105">
        <v>21</v>
      </c>
      <c r="E523">
        <v>6.51</v>
      </c>
      <c r="G523" s="103">
        <v>6.51</v>
      </c>
      <c r="H523" s="102">
        <f t="shared" si="7"/>
        <v>103658.73</v>
      </c>
    </row>
    <row r="524" spans="1:8" x14ac:dyDescent="0.2">
      <c r="A524" s="71" t="s">
        <v>977</v>
      </c>
      <c r="B524" s="71" t="s">
        <v>978</v>
      </c>
      <c r="C524" s="96" t="s">
        <v>1648</v>
      </c>
      <c r="D524" s="105">
        <v>3</v>
      </c>
      <c r="E524">
        <v>0.49</v>
      </c>
      <c r="G524" s="103">
        <v>0.49</v>
      </c>
      <c r="H524" s="102">
        <f t="shared" si="7"/>
        <v>7802.2699999999995</v>
      </c>
    </row>
    <row r="525" spans="1:8" x14ac:dyDescent="0.2">
      <c r="A525" s="71" t="s">
        <v>979</v>
      </c>
      <c r="B525" s="71" t="s">
        <v>978</v>
      </c>
      <c r="C525" s="96" t="s">
        <v>1648</v>
      </c>
      <c r="D525" s="105">
        <v>4</v>
      </c>
      <c r="E525">
        <v>0.67</v>
      </c>
      <c r="G525" s="103">
        <v>0.67</v>
      </c>
      <c r="H525" s="102">
        <f t="shared" si="7"/>
        <v>10668.41</v>
      </c>
    </row>
    <row r="526" spans="1:8" x14ac:dyDescent="0.2">
      <c r="A526" s="71" t="s">
        <v>980</v>
      </c>
      <c r="B526" s="71" t="s">
        <v>978</v>
      </c>
      <c r="C526" s="96" t="s">
        <v>1648</v>
      </c>
      <c r="D526" s="105">
        <v>5</v>
      </c>
      <c r="E526">
        <v>1.06</v>
      </c>
      <c r="G526" s="103">
        <v>1.06</v>
      </c>
      <c r="H526" s="102">
        <f t="shared" si="7"/>
        <v>16878.38</v>
      </c>
    </row>
    <row r="527" spans="1:8" x14ac:dyDescent="0.2">
      <c r="A527" s="71" t="s">
        <v>981</v>
      </c>
      <c r="B527" s="71" t="s">
        <v>978</v>
      </c>
      <c r="C527" s="96" t="s">
        <v>1648</v>
      </c>
      <c r="D527" s="105">
        <v>10</v>
      </c>
      <c r="E527">
        <v>2.9</v>
      </c>
      <c r="G527" s="103">
        <v>2.9</v>
      </c>
      <c r="H527" s="102">
        <f t="shared" si="7"/>
        <v>46176.7</v>
      </c>
    </row>
    <row r="528" spans="1:8" x14ac:dyDescent="0.2">
      <c r="A528" s="71" t="s">
        <v>982</v>
      </c>
      <c r="B528" s="71" t="s">
        <v>983</v>
      </c>
      <c r="C528" s="96" t="s">
        <v>1648</v>
      </c>
      <c r="D528" s="105">
        <v>3</v>
      </c>
      <c r="E528">
        <v>0.5</v>
      </c>
      <c r="G528" s="103">
        <v>0.5</v>
      </c>
      <c r="H528" s="102">
        <f t="shared" si="7"/>
        <v>7961.5</v>
      </c>
    </row>
    <row r="529" spans="1:8" x14ac:dyDescent="0.2">
      <c r="A529" s="71" t="s">
        <v>984</v>
      </c>
      <c r="B529" s="71" t="s">
        <v>983</v>
      </c>
      <c r="C529" s="96" t="s">
        <v>1648</v>
      </c>
      <c r="D529" s="105">
        <v>3</v>
      </c>
      <c r="E529">
        <v>0.64</v>
      </c>
      <c r="G529" s="103">
        <v>0.64</v>
      </c>
      <c r="H529" s="102">
        <f t="shared" si="7"/>
        <v>10190.719999999999</v>
      </c>
    </row>
    <row r="530" spans="1:8" x14ac:dyDescent="0.2">
      <c r="A530" s="71" t="s">
        <v>985</v>
      </c>
      <c r="B530" s="71" t="s">
        <v>983</v>
      </c>
      <c r="C530" s="96" t="s">
        <v>1648</v>
      </c>
      <c r="D530" s="105">
        <v>5</v>
      </c>
      <c r="E530">
        <v>1</v>
      </c>
      <c r="G530" s="103">
        <v>1</v>
      </c>
      <c r="H530" s="102">
        <f t="shared" ref="H530:H593" si="8">G530*15923</f>
        <v>15923</v>
      </c>
    </row>
    <row r="531" spans="1:8" x14ac:dyDescent="0.2">
      <c r="A531" s="71" t="s">
        <v>986</v>
      </c>
      <c r="B531" s="71" t="s">
        <v>983</v>
      </c>
      <c r="C531" s="96" t="s">
        <v>1648</v>
      </c>
      <c r="D531" s="105">
        <v>10</v>
      </c>
      <c r="E531">
        <v>2.57</v>
      </c>
      <c r="G531" s="103">
        <v>2.57</v>
      </c>
      <c r="H531" s="102">
        <f t="shared" si="8"/>
        <v>40922.11</v>
      </c>
    </row>
    <row r="532" spans="1:8" x14ac:dyDescent="0.2">
      <c r="A532" s="71" t="s">
        <v>987</v>
      </c>
      <c r="B532" s="71" t="s">
        <v>988</v>
      </c>
      <c r="C532" s="96" t="s">
        <v>1648</v>
      </c>
      <c r="D532" s="105">
        <v>3</v>
      </c>
      <c r="E532">
        <v>0.64</v>
      </c>
      <c r="G532" s="103">
        <v>0.64</v>
      </c>
      <c r="H532" s="102">
        <f t="shared" si="8"/>
        <v>10190.719999999999</v>
      </c>
    </row>
    <row r="533" spans="1:8" x14ac:dyDescent="0.2">
      <c r="A533" s="71" t="s">
        <v>989</v>
      </c>
      <c r="B533" s="71" t="s">
        <v>988</v>
      </c>
      <c r="C533" s="96" t="s">
        <v>1648</v>
      </c>
      <c r="D533" s="105">
        <v>4</v>
      </c>
      <c r="E533">
        <v>0.85</v>
      </c>
      <c r="G533" s="103">
        <v>0.85</v>
      </c>
      <c r="H533" s="102">
        <f t="shared" si="8"/>
        <v>13534.55</v>
      </c>
    </row>
    <row r="534" spans="1:8" x14ac:dyDescent="0.2">
      <c r="A534" s="71" t="s">
        <v>990</v>
      </c>
      <c r="B534" s="71" t="s">
        <v>988</v>
      </c>
      <c r="C534" s="96" t="s">
        <v>1648</v>
      </c>
      <c r="D534" s="105">
        <v>6</v>
      </c>
      <c r="E534">
        <v>1.22</v>
      </c>
      <c r="G534" s="103">
        <v>1.22</v>
      </c>
      <c r="H534" s="102">
        <f t="shared" si="8"/>
        <v>19426.060000000001</v>
      </c>
    </row>
    <row r="535" spans="1:8" x14ac:dyDescent="0.2">
      <c r="A535" s="71" t="s">
        <v>991</v>
      </c>
      <c r="B535" s="71" t="s">
        <v>988</v>
      </c>
      <c r="C535" s="96" t="s">
        <v>1648</v>
      </c>
      <c r="D535" s="105">
        <v>10</v>
      </c>
      <c r="E535">
        <v>2.2000000000000002</v>
      </c>
      <c r="G535" s="103">
        <v>2.2000000000000002</v>
      </c>
      <c r="H535" s="102">
        <f t="shared" si="8"/>
        <v>35030.600000000006</v>
      </c>
    </row>
    <row r="536" spans="1:8" x14ac:dyDescent="0.2">
      <c r="A536" s="71" t="s">
        <v>992</v>
      </c>
      <c r="B536" s="71" t="s">
        <v>993</v>
      </c>
      <c r="C536" s="96" t="s">
        <v>1648</v>
      </c>
      <c r="D536" s="105">
        <v>3</v>
      </c>
      <c r="E536">
        <v>0.55000000000000004</v>
      </c>
      <c r="G536" s="103">
        <v>0.55000000000000004</v>
      </c>
      <c r="H536" s="102">
        <f t="shared" si="8"/>
        <v>8757.6500000000015</v>
      </c>
    </row>
    <row r="537" spans="1:8" x14ac:dyDescent="0.2">
      <c r="A537" s="71" t="s">
        <v>994</v>
      </c>
      <c r="B537" s="71" t="s">
        <v>993</v>
      </c>
      <c r="C537" s="96" t="s">
        <v>1648</v>
      </c>
      <c r="D537" s="105">
        <v>4</v>
      </c>
      <c r="E537">
        <v>0.7</v>
      </c>
      <c r="G537" s="103">
        <v>0.7</v>
      </c>
      <c r="H537" s="102">
        <f t="shared" si="8"/>
        <v>11146.099999999999</v>
      </c>
    </row>
    <row r="538" spans="1:8" x14ac:dyDescent="0.2">
      <c r="A538" s="71" t="s">
        <v>995</v>
      </c>
      <c r="B538" s="71" t="s">
        <v>993</v>
      </c>
      <c r="C538" s="96" t="s">
        <v>1648</v>
      </c>
      <c r="D538" s="105">
        <v>6</v>
      </c>
      <c r="E538">
        <v>1.0900000000000001</v>
      </c>
      <c r="G538" s="103">
        <v>1.0900000000000001</v>
      </c>
      <c r="H538" s="102">
        <f t="shared" si="8"/>
        <v>17356.07</v>
      </c>
    </row>
    <row r="539" spans="1:8" x14ac:dyDescent="0.2">
      <c r="A539" s="71" t="s">
        <v>996</v>
      </c>
      <c r="B539" s="71" t="s">
        <v>993</v>
      </c>
      <c r="C539" s="96" t="s">
        <v>1648</v>
      </c>
      <c r="D539" s="105">
        <v>12</v>
      </c>
      <c r="E539">
        <v>2.91</v>
      </c>
      <c r="G539" s="103">
        <v>2.91</v>
      </c>
      <c r="H539" s="102">
        <f t="shared" si="8"/>
        <v>46335.93</v>
      </c>
    </row>
    <row r="540" spans="1:8" x14ac:dyDescent="0.2">
      <c r="A540" s="71" t="s">
        <v>997</v>
      </c>
      <c r="B540" s="71" t="s">
        <v>998</v>
      </c>
      <c r="C540" s="96" t="s">
        <v>1648</v>
      </c>
      <c r="D540" s="105">
        <v>2</v>
      </c>
      <c r="E540">
        <v>0.45</v>
      </c>
      <c r="G540" s="103">
        <v>0.45</v>
      </c>
      <c r="H540" s="102">
        <f t="shared" si="8"/>
        <v>7165.35</v>
      </c>
    </row>
    <row r="541" spans="1:8" x14ac:dyDescent="0.2">
      <c r="A541" s="71" t="s">
        <v>999</v>
      </c>
      <c r="B541" s="71" t="s">
        <v>998</v>
      </c>
      <c r="C541" s="96" t="s">
        <v>1648</v>
      </c>
      <c r="D541" s="105">
        <v>3</v>
      </c>
      <c r="E541">
        <v>0.67</v>
      </c>
      <c r="G541" s="103">
        <v>0.67</v>
      </c>
      <c r="H541" s="102">
        <f t="shared" si="8"/>
        <v>10668.41</v>
      </c>
    </row>
    <row r="542" spans="1:8" x14ac:dyDescent="0.2">
      <c r="A542" s="71" t="s">
        <v>1000</v>
      </c>
      <c r="B542" s="71" t="s">
        <v>998</v>
      </c>
      <c r="C542" s="96" t="s">
        <v>1648</v>
      </c>
      <c r="D542" s="105">
        <v>5</v>
      </c>
      <c r="E542">
        <v>0.96</v>
      </c>
      <c r="G542" s="103">
        <v>0.96</v>
      </c>
      <c r="H542" s="102">
        <f t="shared" si="8"/>
        <v>15286.08</v>
      </c>
    </row>
    <row r="543" spans="1:8" x14ac:dyDescent="0.2">
      <c r="A543" s="71" t="s">
        <v>1001</v>
      </c>
      <c r="B543" s="71" t="s">
        <v>998</v>
      </c>
      <c r="C543" s="96" t="s">
        <v>1648</v>
      </c>
      <c r="D543" s="105">
        <v>9</v>
      </c>
      <c r="E543">
        <v>2.2400000000000002</v>
      </c>
      <c r="G543" s="103">
        <v>2.2400000000000002</v>
      </c>
      <c r="H543" s="102">
        <f t="shared" si="8"/>
        <v>35667.520000000004</v>
      </c>
    </row>
    <row r="544" spans="1:8" x14ac:dyDescent="0.2">
      <c r="A544" s="71" t="s">
        <v>1002</v>
      </c>
      <c r="B544" s="71" t="s">
        <v>1003</v>
      </c>
      <c r="C544" s="96" t="s">
        <v>1648</v>
      </c>
      <c r="D544" s="105">
        <v>2</v>
      </c>
      <c r="E544">
        <v>0.54</v>
      </c>
      <c r="G544" s="103">
        <v>0.54</v>
      </c>
      <c r="H544" s="102">
        <f t="shared" si="8"/>
        <v>8598.42</v>
      </c>
    </row>
    <row r="545" spans="1:8" x14ac:dyDescent="0.2">
      <c r="A545" s="71" t="s">
        <v>1004</v>
      </c>
      <c r="B545" s="71" t="s">
        <v>1003</v>
      </c>
      <c r="C545" s="96" t="s">
        <v>1648</v>
      </c>
      <c r="D545" s="105">
        <v>3</v>
      </c>
      <c r="E545">
        <v>0.74</v>
      </c>
      <c r="G545" s="103">
        <v>0.74</v>
      </c>
      <c r="H545" s="102">
        <f t="shared" si="8"/>
        <v>11783.02</v>
      </c>
    </row>
    <row r="546" spans="1:8" x14ac:dyDescent="0.2">
      <c r="A546" s="71" t="s">
        <v>1005</v>
      </c>
      <c r="B546" s="71" t="s">
        <v>1003</v>
      </c>
      <c r="C546" s="96" t="s">
        <v>1648</v>
      </c>
      <c r="D546" s="105">
        <v>5</v>
      </c>
      <c r="E546">
        <v>1.06</v>
      </c>
      <c r="G546" s="103">
        <v>1.06</v>
      </c>
      <c r="H546" s="102">
        <f t="shared" si="8"/>
        <v>16878.38</v>
      </c>
    </row>
    <row r="547" spans="1:8" x14ac:dyDescent="0.2">
      <c r="A547" s="71" t="s">
        <v>1006</v>
      </c>
      <c r="B547" s="71" t="s">
        <v>1003</v>
      </c>
      <c r="C547" s="96" t="s">
        <v>1648</v>
      </c>
      <c r="D547" s="105">
        <v>9</v>
      </c>
      <c r="E547">
        <v>2.14</v>
      </c>
      <c r="G547" s="103">
        <v>2.14</v>
      </c>
      <c r="H547" s="102">
        <f t="shared" si="8"/>
        <v>34075.22</v>
      </c>
    </row>
    <row r="548" spans="1:8" x14ac:dyDescent="0.2">
      <c r="A548" s="71" t="s">
        <v>1007</v>
      </c>
      <c r="B548" s="71" t="s">
        <v>1008</v>
      </c>
      <c r="C548" s="96" t="s">
        <v>1648</v>
      </c>
      <c r="D548" s="105">
        <v>4</v>
      </c>
      <c r="E548">
        <v>1.55</v>
      </c>
      <c r="G548" s="103">
        <v>1.55</v>
      </c>
      <c r="H548" s="102">
        <f t="shared" si="8"/>
        <v>24680.65</v>
      </c>
    </row>
    <row r="549" spans="1:8" x14ac:dyDescent="0.2">
      <c r="A549" s="71" t="s">
        <v>1009</v>
      </c>
      <c r="B549" s="71" t="s">
        <v>1008</v>
      </c>
      <c r="C549" s="96" t="s">
        <v>1648</v>
      </c>
      <c r="D549" s="105">
        <v>4</v>
      </c>
      <c r="E549">
        <v>1.71</v>
      </c>
      <c r="G549" s="103">
        <v>1.71</v>
      </c>
      <c r="H549" s="102">
        <f t="shared" si="8"/>
        <v>27228.329999999998</v>
      </c>
    </row>
    <row r="550" spans="1:8" x14ac:dyDescent="0.2">
      <c r="A550" s="71" t="s">
        <v>1010</v>
      </c>
      <c r="B550" s="71" t="s">
        <v>1008</v>
      </c>
      <c r="C550" s="96" t="s">
        <v>1648</v>
      </c>
      <c r="D550" s="105">
        <v>5</v>
      </c>
      <c r="E550">
        <v>2.2000000000000002</v>
      </c>
      <c r="G550" s="103">
        <v>2.2000000000000002</v>
      </c>
      <c r="H550" s="102">
        <f t="shared" si="8"/>
        <v>35030.600000000006</v>
      </c>
    </row>
    <row r="551" spans="1:8" x14ac:dyDescent="0.2">
      <c r="A551" s="71" t="s">
        <v>1011</v>
      </c>
      <c r="B551" s="71" t="s">
        <v>1008</v>
      </c>
      <c r="C551" s="96" t="s">
        <v>1648</v>
      </c>
      <c r="D551" s="105">
        <v>12</v>
      </c>
      <c r="E551">
        <v>3.6</v>
      </c>
      <c r="G551" s="103">
        <v>3.6</v>
      </c>
      <c r="H551" s="102">
        <f t="shared" si="8"/>
        <v>57322.8</v>
      </c>
    </row>
    <row r="552" spans="1:8" x14ac:dyDescent="0.2">
      <c r="A552" s="71" t="s">
        <v>1012</v>
      </c>
      <c r="B552" s="71" t="s">
        <v>1013</v>
      </c>
      <c r="C552" s="96" t="s">
        <v>1648</v>
      </c>
      <c r="D552" s="105">
        <v>3</v>
      </c>
      <c r="E552">
        <v>1.49</v>
      </c>
      <c r="G552" s="103">
        <v>1.49</v>
      </c>
      <c r="H552" s="102">
        <f t="shared" si="8"/>
        <v>23725.27</v>
      </c>
    </row>
    <row r="553" spans="1:8" x14ac:dyDescent="0.2">
      <c r="A553" s="71" t="s">
        <v>1014</v>
      </c>
      <c r="B553" s="71" t="s">
        <v>1013</v>
      </c>
      <c r="C553" s="96" t="s">
        <v>1648</v>
      </c>
      <c r="D553" s="105">
        <v>3</v>
      </c>
      <c r="E553">
        <v>1.64</v>
      </c>
      <c r="G553" s="103">
        <v>1.64</v>
      </c>
      <c r="H553" s="102">
        <f t="shared" si="8"/>
        <v>26113.719999999998</v>
      </c>
    </row>
    <row r="554" spans="1:8" x14ac:dyDescent="0.2">
      <c r="A554" s="71" t="s">
        <v>1015</v>
      </c>
      <c r="B554" s="71" t="s">
        <v>1013</v>
      </c>
      <c r="C554" s="96" t="s">
        <v>1648</v>
      </c>
      <c r="D554" s="105">
        <v>5</v>
      </c>
      <c r="E554">
        <v>2.02</v>
      </c>
      <c r="G554" s="103">
        <v>2.02</v>
      </c>
      <c r="H554" s="102">
        <f t="shared" si="8"/>
        <v>32164.46</v>
      </c>
    </row>
    <row r="555" spans="1:8" x14ac:dyDescent="0.2">
      <c r="A555" s="71" t="s">
        <v>1016</v>
      </c>
      <c r="B555" s="71" t="s">
        <v>1013</v>
      </c>
      <c r="C555" s="96" t="s">
        <v>1648</v>
      </c>
      <c r="D555" s="105">
        <v>11</v>
      </c>
      <c r="E555">
        <v>4.03</v>
      </c>
      <c r="G555" s="103">
        <v>4.03</v>
      </c>
      <c r="H555" s="102">
        <f t="shared" si="8"/>
        <v>64169.69</v>
      </c>
    </row>
    <row r="556" spans="1:8" x14ac:dyDescent="0.2">
      <c r="A556" s="71" t="s">
        <v>1017</v>
      </c>
      <c r="B556" s="71" t="s">
        <v>1018</v>
      </c>
      <c r="C556" s="96" t="s">
        <v>1648</v>
      </c>
      <c r="D556" s="105">
        <v>5</v>
      </c>
      <c r="E556">
        <v>4.58</v>
      </c>
      <c r="G556" s="103">
        <v>4.58</v>
      </c>
      <c r="H556" s="102">
        <f t="shared" si="8"/>
        <v>72927.34</v>
      </c>
    </row>
    <row r="557" spans="1:8" x14ac:dyDescent="0.2">
      <c r="A557" s="71" t="s">
        <v>1019</v>
      </c>
      <c r="B557" s="71" t="s">
        <v>1018</v>
      </c>
      <c r="C557" s="96" t="s">
        <v>1648</v>
      </c>
      <c r="D557" s="105">
        <v>5</v>
      </c>
      <c r="E557">
        <v>5.27</v>
      </c>
      <c r="G557" s="103">
        <v>5.27</v>
      </c>
      <c r="H557" s="102">
        <f t="shared" si="8"/>
        <v>83914.209999999992</v>
      </c>
    </row>
    <row r="558" spans="1:8" x14ac:dyDescent="0.2">
      <c r="A558" s="71" t="s">
        <v>1020</v>
      </c>
      <c r="B558" s="71" t="s">
        <v>1018</v>
      </c>
      <c r="C558" s="96" t="s">
        <v>1648</v>
      </c>
      <c r="D558" s="105">
        <v>8</v>
      </c>
      <c r="E558">
        <v>7.76</v>
      </c>
      <c r="G558" s="103">
        <v>7.76</v>
      </c>
      <c r="H558" s="102">
        <f t="shared" si="8"/>
        <v>123562.48</v>
      </c>
    </row>
    <row r="559" spans="1:8" x14ac:dyDescent="0.2">
      <c r="A559" s="71" t="s">
        <v>1021</v>
      </c>
      <c r="B559" s="71" t="s">
        <v>1018</v>
      </c>
      <c r="C559" s="96" t="s">
        <v>1648</v>
      </c>
      <c r="D559" s="105">
        <v>15</v>
      </c>
      <c r="E559">
        <v>11.04</v>
      </c>
      <c r="G559" s="103">
        <v>11.04</v>
      </c>
      <c r="H559" s="102">
        <f t="shared" si="8"/>
        <v>175789.91999999998</v>
      </c>
    </row>
    <row r="560" spans="1:8" x14ac:dyDescent="0.2">
      <c r="A560" s="71" t="s">
        <v>1022</v>
      </c>
      <c r="B560" s="71" t="s">
        <v>1023</v>
      </c>
      <c r="C560" s="96" t="s">
        <v>1648</v>
      </c>
      <c r="D560" s="105">
        <v>3</v>
      </c>
      <c r="E560">
        <v>2.8</v>
      </c>
      <c r="G560" s="103">
        <v>2.8</v>
      </c>
      <c r="H560" s="102">
        <f t="shared" si="8"/>
        <v>44584.399999999994</v>
      </c>
    </row>
    <row r="561" spans="1:8" x14ac:dyDescent="0.2">
      <c r="A561" s="71" t="s">
        <v>1024</v>
      </c>
      <c r="B561" s="71" t="s">
        <v>1023</v>
      </c>
      <c r="C561" s="96" t="s">
        <v>1648</v>
      </c>
      <c r="D561" s="105">
        <v>4</v>
      </c>
      <c r="E561">
        <v>3.22</v>
      </c>
      <c r="G561" s="103">
        <v>3.22</v>
      </c>
      <c r="H561" s="102">
        <f t="shared" si="8"/>
        <v>51272.060000000005</v>
      </c>
    </row>
    <row r="562" spans="1:8" x14ac:dyDescent="0.2">
      <c r="A562" s="71" t="s">
        <v>1025</v>
      </c>
      <c r="B562" s="71" t="s">
        <v>1023</v>
      </c>
      <c r="C562" s="96" t="s">
        <v>1648</v>
      </c>
      <c r="D562" s="105">
        <v>7</v>
      </c>
      <c r="E562">
        <v>4.83</v>
      </c>
      <c r="G562" s="103">
        <v>4.83</v>
      </c>
      <c r="H562" s="102">
        <f t="shared" si="8"/>
        <v>76908.09</v>
      </c>
    </row>
    <row r="563" spans="1:8" x14ac:dyDescent="0.2">
      <c r="A563" s="71" t="s">
        <v>1026</v>
      </c>
      <c r="B563" s="71" t="s">
        <v>1023</v>
      </c>
      <c r="C563" s="96" t="s">
        <v>1648</v>
      </c>
      <c r="D563" s="105">
        <v>17</v>
      </c>
      <c r="E563">
        <v>8.77</v>
      </c>
      <c r="G563" s="103">
        <v>8.77</v>
      </c>
      <c r="H563" s="102">
        <f t="shared" si="8"/>
        <v>139644.71</v>
      </c>
    </row>
    <row r="564" spans="1:8" x14ac:dyDescent="0.2">
      <c r="A564" s="71" t="s">
        <v>1027</v>
      </c>
      <c r="B564" s="71" t="s">
        <v>1028</v>
      </c>
      <c r="C564" s="96" t="s">
        <v>1648</v>
      </c>
      <c r="D564" s="105">
        <v>5</v>
      </c>
      <c r="E564">
        <v>0.9</v>
      </c>
      <c r="G564" s="103">
        <v>0.9</v>
      </c>
      <c r="H564" s="102">
        <f t="shared" si="8"/>
        <v>14330.7</v>
      </c>
    </row>
    <row r="565" spans="1:8" x14ac:dyDescent="0.2">
      <c r="A565" s="71" t="s">
        <v>1029</v>
      </c>
      <c r="B565" s="71" t="s">
        <v>1028</v>
      </c>
      <c r="C565" s="96" t="s">
        <v>1648</v>
      </c>
      <c r="D565" s="105">
        <v>7</v>
      </c>
      <c r="E565">
        <v>1.27</v>
      </c>
      <c r="G565" s="103">
        <v>1.27</v>
      </c>
      <c r="H565" s="102">
        <f t="shared" si="8"/>
        <v>20222.21</v>
      </c>
    </row>
    <row r="566" spans="1:8" x14ac:dyDescent="0.2">
      <c r="A566" s="71" t="s">
        <v>1030</v>
      </c>
      <c r="B566" s="71" t="s">
        <v>1028</v>
      </c>
      <c r="C566" s="96" t="s">
        <v>1648</v>
      </c>
      <c r="D566" s="105">
        <v>10</v>
      </c>
      <c r="E566">
        <v>1.96</v>
      </c>
      <c r="G566" s="103">
        <v>1.96</v>
      </c>
      <c r="H566" s="102">
        <f t="shared" si="8"/>
        <v>31209.079999999998</v>
      </c>
    </row>
    <row r="567" spans="1:8" x14ac:dyDescent="0.2">
      <c r="A567" s="71" t="s">
        <v>1031</v>
      </c>
      <c r="B567" s="71" t="s">
        <v>1028</v>
      </c>
      <c r="C567" s="96" t="s">
        <v>1648</v>
      </c>
      <c r="D567" s="105">
        <v>18</v>
      </c>
      <c r="E567">
        <v>4.17</v>
      </c>
      <c r="G567" s="103">
        <v>4.17</v>
      </c>
      <c r="H567" s="102">
        <f t="shared" si="8"/>
        <v>66398.91</v>
      </c>
    </row>
    <row r="568" spans="1:8" x14ac:dyDescent="0.2">
      <c r="A568" s="71" t="s">
        <v>1032</v>
      </c>
      <c r="B568" s="71" t="s">
        <v>1033</v>
      </c>
      <c r="C568" s="96" t="s">
        <v>1648</v>
      </c>
      <c r="D568" s="105">
        <v>4</v>
      </c>
      <c r="E568">
        <v>1.0900000000000001</v>
      </c>
      <c r="G568" s="103">
        <v>1.0900000000000001</v>
      </c>
      <c r="H568" s="102">
        <f t="shared" si="8"/>
        <v>17356.07</v>
      </c>
    </row>
    <row r="569" spans="1:8" x14ac:dyDescent="0.2">
      <c r="A569" s="71" t="s">
        <v>1034</v>
      </c>
      <c r="B569" s="71" t="s">
        <v>1033</v>
      </c>
      <c r="C569" s="96" t="s">
        <v>1648</v>
      </c>
      <c r="D569" s="105">
        <v>5</v>
      </c>
      <c r="E569">
        <v>1.33</v>
      </c>
      <c r="G569" s="103">
        <v>1.33</v>
      </c>
      <c r="H569" s="102">
        <f t="shared" si="8"/>
        <v>21177.59</v>
      </c>
    </row>
    <row r="570" spans="1:8" x14ac:dyDescent="0.2">
      <c r="A570" s="71" t="s">
        <v>1035</v>
      </c>
      <c r="B570" s="71" t="s">
        <v>1033</v>
      </c>
      <c r="C570" s="96" t="s">
        <v>1648</v>
      </c>
      <c r="D570" s="105">
        <v>7</v>
      </c>
      <c r="E570">
        <v>1.8</v>
      </c>
      <c r="G570" s="103">
        <v>1.8</v>
      </c>
      <c r="H570" s="102">
        <f t="shared" si="8"/>
        <v>28661.4</v>
      </c>
    </row>
    <row r="571" spans="1:8" x14ac:dyDescent="0.2">
      <c r="A571" s="71" t="s">
        <v>1036</v>
      </c>
      <c r="B571" s="71" t="s">
        <v>1033</v>
      </c>
      <c r="C571" s="96" t="s">
        <v>1648</v>
      </c>
      <c r="D571" s="105">
        <v>12</v>
      </c>
      <c r="E571">
        <v>3.35</v>
      </c>
      <c r="G571" s="103">
        <v>3.35</v>
      </c>
      <c r="H571" s="102">
        <f t="shared" si="8"/>
        <v>53342.05</v>
      </c>
    </row>
    <row r="572" spans="1:8" x14ac:dyDescent="0.2">
      <c r="A572" s="71" t="s">
        <v>1037</v>
      </c>
      <c r="B572" s="71" t="s">
        <v>1038</v>
      </c>
      <c r="C572" s="96" t="s">
        <v>1648</v>
      </c>
      <c r="D572" s="105">
        <v>3</v>
      </c>
      <c r="E572">
        <v>1.18</v>
      </c>
      <c r="G572" s="103">
        <v>1.18</v>
      </c>
      <c r="H572" s="102">
        <f t="shared" si="8"/>
        <v>18789.14</v>
      </c>
    </row>
    <row r="573" spans="1:8" x14ac:dyDescent="0.2">
      <c r="A573" s="71" t="s">
        <v>1039</v>
      </c>
      <c r="B573" s="71" t="s">
        <v>1038</v>
      </c>
      <c r="C573" s="96" t="s">
        <v>1648</v>
      </c>
      <c r="D573" s="105">
        <v>5</v>
      </c>
      <c r="E573">
        <v>1.56</v>
      </c>
      <c r="G573" s="103">
        <v>1.56</v>
      </c>
      <c r="H573" s="102">
        <f t="shared" si="8"/>
        <v>24839.88</v>
      </c>
    </row>
    <row r="574" spans="1:8" x14ac:dyDescent="0.2">
      <c r="A574" s="71" t="s">
        <v>1040</v>
      </c>
      <c r="B574" s="71" t="s">
        <v>1038</v>
      </c>
      <c r="C574" s="96" t="s">
        <v>1648</v>
      </c>
      <c r="D574" s="105">
        <v>9</v>
      </c>
      <c r="E574">
        <v>2.33</v>
      </c>
      <c r="G574" s="103">
        <v>2.33</v>
      </c>
      <c r="H574" s="102">
        <f t="shared" si="8"/>
        <v>37100.590000000004</v>
      </c>
    </row>
    <row r="575" spans="1:8" x14ac:dyDescent="0.2">
      <c r="A575" s="71" t="s">
        <v>1041</v>
      </c>
      <c r="B575" s="71" t="s">
        <v>1038</v>
      </c>
      <c r="C575" s="96" t="s">
        <v>1648</v>
      </c>
      <c r="D575" s="105">
        <v>16</v>
      </c>
      <c r="E575">
        <v>4.5599999999999996</v>
      </c>
      <c r="G575" s="103">
        <v>4.5599999999999996</v>
      </c>
      <c r="H575" s="102">
        <f t="shared" si="8"/>
        <v>72608.87999999999</v>
      </c>
    </row>
    <row r="576" spans="1:8" x14ac:dyDescent="0.2">
      <c r="A576" s="71" t="s">
        <v>1042</v>
      </c>
      <c r="B576" s="71" t="s">
        <v>1043</v>
      </c>
      <c r="C576" s="96" t="s">
        <v>1648</v>
      </c>
      <c r="D576" s="105">
        <v>2</v>
      </c>
      <c r="E576">
        <v>0.82</v>
      </c>
      <c r="G576" s="103">
        <v>0.82</v>
      </c>
      <c r="H576" s="102">
        <f t="shared" si="8"/>
        <v>13056.859999999999</v>
      </c>
    </row>
    <row r="577" spans="1:8" x14ac:dyDescent="0.2">
      <c r="A577" s="71" t="s">
        <v>1044</v>
      </c>
      <c r="B577" s="71" t="s">
        <v>1043</v>
      </c>
      <c r="C577" s="96" t="s">
        <v>1648</v>
      </c>
      <c r="D577" s="105">
        <v>2</v>
      </c>
      <c r="E577">
        <v>1.03</v>
      </c>
      <c r="G577" s="103">
        <v>1.03</v>
      </c>
      <c r="H577" s="102">
        <f t="shared" si="8"/>
        <v>16400.689999999999</v>
      </c>
    </row>
    <row r="578" spans="1:8" x14ac:dyDescent="0.2">
      <c r="A578" s="71" t="s">
        <v>1045</v>
      </c>
      <c r="B578" s="71" t="s">
        <v>1043</v>
      </c>
      <c r="C578" s="96" t="s">
        <v>1648</v>
      </c>
      <c r="D578" s="105">
        <v>5</v>
      </c>
      <c r="E578">
        <v>1.53</v>
      </c>
      <c r="G578" s="103">
        <v>1.53</v>
      </c>
      <c r="H578" s="102">
        <f t="shared" si="8"/>
        <v>24362.19</v>
      </c>
    </row>
    <row r="579" spans="1:8" x14ac:dyDescent="0.2">
      <c r="A579" s="71" t="s">
        <v>1046</v>
      </c>
      <c r="B579" s="71" t="s">
        <v>1043</v>
      </c>
      <c r="C579" s="96" t="s">
        <v>1648</v>
      </c>
      <c r="D579" s="105">
        <v>13</v>
      </c>
      <c r="E579">
        <v>3.46</v>
      </c>
      <c r="G579" s="103">
        <v>3.46</v>
      </c>
      <c r="H579" s="102">
        <f t="shared" si="8"/>
        <v>55093.58</v>
      </c>
    </row>
    <row r="580" spans="1:8" x14ac:dyDescent="0.2">
      <c r="A580" s="71" t="s">
        <v>1047</v>
      </c>
      <c r="B580" s="71" t="s">
        <v>1048</v>
      </c>
      <c r="C580" s="96" t="s">
        <v>1648</v>
      </c>
      <c r="D580" s="105">
        <v>4</v>
      </c>
      <c r="E580">
        <v>1.29</v>
      </c>
      <c r="G580" s="103">
        <v>1.29</v>
      </c>
      <c r="H580" s="102">
        <f t="shared" si="8"/>
        <v>20540.670000000002</v>
      </c>
    </row>
    <row r="581" spans="1:8" x14ac:dyDescent="0.2">
      <c r="A581" s="71" t="s">
        <v>1049</v>
      </c>
      <c r="B581" s="71" t="s">
        <v>1048</v>
      </c>
      <c r="C581" s="96" t="s">
        <v>1648</v>
      </c>
      <c r="D581" s="105">
        <v>8</v>
      </c>
      <c r="E581">
        <v>2.08</v>
      </c>
      <c r="G581" s="103">
        <v>2.08</v>
      </c>
      <c r="H581" s="102">
        <f t="shared" si="8"/>
        <v>33119.840000000004</v>
      </c>
    </row>
    <row r="582" spans="1:8" x14ac:dyDescent="0.2">
      <c r="A582" s="71" t="s">
        <v>1050</v>
      </c>
      <c r="B582" s="71" t="s">
        <v>1048</v>
      </c>
      <c r="C582" s="96" t="s">
        <v>1648</v>
      </c>
      <c r="D582" s="105">
        <v>16</v>
      </c>
      <c r="E582">
        <v>3.86</v>
      </c>
      <c r="G582" s="103">
        <v>3.86</v>
      </c>
      <c r="H582" s="102">
        <f t="shared" si="8"/>
        <v>61462.78</v>
      </c>
    </row>
    <row r="583" spans="1:8" x14ac:dyDescent="0.2">
      <c r="A583" s="71" t="s">
        <v>1051</v>
      </c>
      <c r="B583" s="71" t="s">
        <v>1048</v>
      </c>
      <c r="C583" s="96" t="s">
        <v>1648</v>
      </c>
      <c r="D583" s="105">
        <v>32</v>
      </c>
      <c r="E583">
        <v>8.75</v>
      </c>
      <c r="G583" s="103">
        <v>8.75</v>
      </c>
      <c r="H583" s="102">
        <f t="shared" si="8"/>
        <v>139326.25</v>
      </c>
    </row>
    <row r="584" spans="1:8" x14ac:dyDescent="0.2">
      <c r="A584" s="71" t="s">
        <v>1052</v>
      </c>
      <c r="B584" s="71" t="s">
        <v>1053</v>
      </c>
      <c r="C584" s="96" t="s">
        <v>1648</v>
      </c>
      <c r="D584" s="105">
        <v>2</v>
      </c>
      <c r="E584">
        <v>0.97</v>
      </c>
      <c r="G584" s="103">
        <v>0.97</v>
      </c>
      <c r="H584" s="102">
        <f t="shared" si="8"/>
        <v>15445.31</v>
      </c>
    </row>
    <row r="585" spans="1:8" x14ac:dyDescent="0.2">
      <c r="A585" s="71" t="s">
        <v>1054</v>
      </c>
      <c r="B585" s="71" t="s">
        <v>1053</v>
      </c>
      <c r="C585" s="96" t="s">
        <v>1648</v>
      </c>
      <c r="D585" s="105">
        <v>4</v>
      </c>
      <c r="E585">
        <v>1.37</v>
      </c>
      <c r="G585" s="103">
        <v>1.37</v>
      </c>
      <c r="H585" s="102">
        <f t="shared" si="8"/>
        <v>21814.510000000002</v>
      </c>
    </row>
    <row r="586" spans="1:8" x14ac:dyDescent="0.2">
      <c r="A586" s="71" t="s">
        <v>1055</v>
      </c>
      <c r="B586" s="71" t="s">
        <v>1053</v>
      </c>
      <c r="C586" s="96" t="s">
        <v>1648</v>
      </c>
      <c r="D586" s="105">
        <v>7</v>
      </c>
      <c r="E586">
        <v>2.12</v>
      </c>
      <c r="G586" s="103">
        <v>2.12</v>
      </c>
      <c r="H586" s="102">
        <f t="shared" si="8"/>
        <v>33756.76</v>
      </c>
    </row>
    <row r="587" spans="1:8" x14ac:dyDescent="0.2">
      <c r="A587" s="71" t="s">
        <v>1056</v>
      </c>
      <c r="B587" s="71" t="s">
        <v>1053</v>
      </c>
      <c r="C587" s="96" t="s">
        <v>1648</v>
      </c>
      <c r="D587" s="105">
        <v>15</v>
      </c>
      <c r="E587">
        <v>4.4000000000000004</v>
      </c>
      <c r="G587" s="103">
        <v>4.4000000000000004</v>
      </c>
      <c r="H587" s="102">
        <f t="shared" si="8"/>
        <v>70061.200000000012</v>
      </c>
    </row>
    <row r="588" spans="1:8" x14ac:dyDescent="0.2">
      <c r="A588" s="71" t="s">
        <v>1057</v>
      </c>
      <c r="B588" s="71" t="s">
        <v>1058</v>
      </c>
      <c r="C588" s="96" t="s">
        <v>1648</v>
      </c>
      <c r="D588" s="105">
        <v>2</v>
      </c>
      <c r="E588">
        <v>0.88</v>
      </c>
      <c r="G588" s="103">
        <v>0.88</v>
      </c>
      <c r="H588" s="102">
        <f t="shared" si="8"/>
        <v>14012.24</v>
      </c>
    </row>
    <row r="589" spans="1:8" x14ac:dyDescent="0.2">
      <c r="A589" s="71" t="s">
        <v>1059</v>
      </c>
      <c r="B589" s="71" t="s">
        <v>1058</v>
      </c>
      <c r="C589" s="96" t="s">
        <v>1648</v>
      </c>
      <c r="D589" s="105">
        <v>4</v>
      </c>
      <c r="E589">
        <v>1.06</v>
      </c>
      <c r="G589" s="103">
        <v>1.06</v>
      </c>
      <c r="H589" s="102">
        <f t="shared" si="8"/>
        <v>16878.38</v>
      </c>
    </row>
    <row r="590" spans="1:8" x14ac:dyDescent="0.2">
      <c r="A590" s="71" t="s">
        <v>1060</v>
      </c>
      <c r="B590" s="71" t="s">
        <v>1058</v>
      </c>
      <c r="C590" s="96" t="s">
        <v>1648</v>
      </c>
      <c r="D590" s="105">
        <v>7</v>
      </c>
      <c r="E590">
        <v>1.5</v>
      </c>
      <c r="G590" s="103">
        <v>1.5</v>
      </c>
      <c r="H590" s="102">
        <f t="shared" si="8"/>
        <v>23884.5</v>
      </c>
    </row>
    <row r="591" spans="1:8" x14ac:dyDescent="0.2">
      <c r="A591" s="71" t="s">
        <v>1061</v>
      </c>
      <c r="B591" s="71" t="s">
        <v>1058</v>
      </c>
      <c r="C591" s="96" t="s">
        <v>1648</v>
      </c>
      <c r="D591" s="105">
        <v>14</v>
      </c>
      <c r="E591">
        <v>3.2</v>
      </c>
      <c r="G591" s="103">
        <v>3.2</v>
      </c>
      <c r="H591" s="102">
        <f t="shared" si="8"/>
        <v>50953.600000000006</v>
      </c>
    </row>
    <row r="592" spans="1:8" x14ac:dyDescent="0.2">
      <c r="A592" s="71" t="s">
        <v>1062</v>
      </c>
      <c r="B592" s="71" t="s">
        <v>1726</v>
      </c>
      <c r="C592" s="96" t="s">
        <v>1648</v>
      </c>
      <c r="D592" s="105">
        <v>2</v>
      </c>
      <c r="E592">
        <v>0.83</v>
      </c>
      <c r="G592" s="103">
        <v>0.83</v>
      </c>
      <c r="H592" s="102">
        <f t="shared" si="8"/>
        <v>13216.09</v>
      </c>
    </row>
    <row r="593" spans="1:8" x14ac:dyDescent="0.2">
      <c r="A593" s="71" t="s">
        <v>1063</v>
      </c>
      <c r="B593" s="71" t="s">
        <v>1726</v>
      </c>
      <c r="C593" s="96" t="s">
        <v>1648</v>
      </c>
      <c r="D593" s="105">
        <v>3</v>
      </c>
      <c r="E593">
        <v>1.38</v>
      </c>
      <c r="G593" s="103">
        <v>1.38</v>
      </c>
      <c r="H593" s="102">
        <f t="shared" si="8"/>
        <v>21973.739999999998</v>
      </c>
    </row>
    <row r="594" spans="1:8" x14ac:dyDescent="0.2">
      <c r="A594" s="71" t="s">
        <v>1064</v>
      </c>
      <c r="B594" s="71" t="s">
        <v>1726</v>
      </c>
      <c r="C594" s="96" t="s">
        <v>1648</v>
      </c>
      <c r="D594" s="105">
        <v>6</v>
      </c>
      <c r="E594">
        <v>2.02</v>
      </c>
      <c r="G594" s="103">
        <v>2.02</v>
      </c>
      <c r="H594" s="102">
        <f t="shared" ref="H594:H657" si="9">G594*15923</f>
        <v>32164.46</v>
      </c>
    </row>
    <row r="595" spans="1:8" x14ac:dyDescent="0.2">
      <c r="A595" s="71" t="s">
        <v>1065</v>
      </c>
      <c r="B595" s="71" t="s">
        <v>1726</v>
      </c>
      <c r="C595" s="96" t="s">
        <v>1648</v>
      </c>
      <c r="D595" s="105">
        <v>13</v>
      </c>
      <c r="E595">
        <v>4.2</v>
      </c>
      <c r="G595" s="103">
        <v>4.2</v>
      </c>
      <c r="H595" s="102">
        <f t="shared" si="9"/>
        <v>66876.600000000006</v>
      </c>
    </row>
    <row r="596" spans="1:8" x14ac:dyDescent="0.2">
      <c r="A596" s="71" t="s">
        <v>1066</v>
      </c>
      <c r="B596" s="71" t="s">
        <v>1067</v>
      </c>
      <c r="C596" s="96" t="s">
        <v>1648</v>
      </c>
      <c r="D596" s="105">
        <v>2</v>
      </c>
      <c r="E596">
        <v>0.69</v>
      </c>
      <c r="G596" s="103">
        <v>0.69</v>
      </c>
      <c r="H596" s="102">
        <f t="shared" si="9"/>
        <v>10986.869999999999</v>
      </c>
    </row>
    <row r="597" spans="1:8" x14ac:dyDescent="0.2">
      <c r="A597" s="71" t="s">
        <v>1068</v>
      </c>
      <c r="B597" s="71" t="s">
        <v>1067</v>
      </c>
      <c r="C597" s="96" t="s">
        <v>1648</v>
      </c>
      <c r="D597" s="105">
        <v>4</v>
      </c>
      <c r="E597">
        <v>0.99</v>
      </c>
      <c r="G597" s="103">
        <v>0.99</v>
      </c>
      <c r="H597" s="102">
        <f t="shared" si="9"/>
        <v>15763.77</v>
      </c>
    </row>
    <row r="598" spans="1:8" x14ac:dyDescent="0.2">
      <c r="A598" s="71" t="s">
        <v>1069</v>
      </c>
      <c r="B598" s="71" t="s">
        <v>1067</v>
      </c>
      <c r="C598" s="96" t="s">
        <v>1648</v>
      </c>
      <c r="D598" s="105">
        <v>6</v>
      </c>
      <c r="E598">
        <v>1.58</v>
      </c>
      <c r="G598" s="103">
        <v>1.58</v>
      </c>
      <c r="H598" s="102">
        <f t="shared" si="9"/>
        <v>25158.34</v>
      </c>
    </row>
    <row r="599" spans="1:8" x14ac:dyDescent="0.2">
      <c r="A599" s="71" t="s">
        <v>1070</v>
      </c>
      <c r="B599" s="71" t="s">
        <v>1067</v>
      </c>
      <c r="C599" s="96" t="s">
        <v>1648</v>
      </c>
      <c r="D599" s="105">
        <v>12</v>
      </c>
      <c r="E599">
        <v>3.2</v>
      </c>
      <c r="G599" s="103">
        <v>3.2</v>
      </c>
      <c r="H599" s="102">
        <f t="shared" si="9"/>
        <v>50953.600000000006</v>
      </c>
    </row>
    <row r="600" spans="1:8" x14ac:dyDescent="0.2">
      <c r="A600" s="71" t="s">
        <v>1071</v>
      </c>
      <c r="B600" s="71" t="s">
        <v>1072</v>
      </c>
      <c r="C600" s="96" t="s">
        <v>1648</v>
      </c>
      <c r="D600" s="105">
        <v>3</v>
      </c>
      <c r="E600">
        <v>0.78</v>
      </c>
      <c r="G600" s="103">
        <v>0.78</v>
      </c>
      <c r="H600" s="102">
        <f t="shared" si="9"/>
        <v>12419.94</v>
      </c>
    </row>
    <row r="601" spans="1:8" x14ac:dyDescent="0.2">
      <c r="A601" s="71" t="s">
        <v>1073</v>
      </c>
      <c r="B601" s="71" t="s">
        <v>1072</v>
      </c>
      <c r="C601" s="96" t="s">
        <v>1648</v>
      </c>
      <c r="D601" s="105">
        <v>5</v>
      </c>
      <c r="E601">
        <v>1.1499999999999999</v>
      </c>
      <c r="G601" s="103">
        <v>1.1499999999999999</v>
      </c>
      <c r="H601" s="102">
        <f t="shared" si="9"/>
        <v>18311.449999999997</v>
      </c>
    </row>
    <row r="602" spans="1:8" x14ac:dyDescent="0.2">
      <c r="A602" s="71" t="s">
        <v>1074</v>
      </c>
      <c r="B602" s="71" t="s">
        <v>1072</v>
      </c>
      <c r="C602" s="96" t="s">
        <v>1648</v>
      </c>
      <c r="D602" s="105">
        <v>9</v>
      </c>
      <c r="E602">
        <v>2.09</v>
      </c>
      <c r="G602" s="103">
        <v>2.09</v>
      </c>
      <c r="H602" s="102">
        <f t="shared" si="9"/>
        <v>33279.07</v>
      </c>
    </row>
    <row r="603" spans="1:8" x14ac:dyDescent="0.2">
      <c r="A603" s="71" t="s">
        <v>1075</v>
      </c>
      <c r="B603" s="71" t="s">
        <v>1072</v>
      </c>
      <c r="C603" s="96" t="s">
        <v>1648</v>
      </c>
      <c r="D603" s="105">
        <v>18</v>
      </c>
      <c r="E603">
        <v>4.9000000000000004</v>
      </c>
      <c r="G603" s="103">
        <v>4.9000000000000004</v>
      </c>
      <c r="H603" s="102">
        <f t="shared" si="9"/>
        <v>78022.700000000012</v>
      </c>
    </row>
    <row r="604" spans="1:8" x14ac:dyDescent="0.2">
      <c r="A604" s="71" t="s">
        <v>1076</v>
      </c>
      <c r="B604" s="71" t="s">
        <v>1077</v>
      </c>
      <c r="C604" s="96" t="s">
        <v>1648</v>
      </c>
      <c r="D604" s="105">
        <v>2</v>
      </c>
      <c r="E604">
        <v>0.88</v>
      </c>
      <c r="G604" s="103">
        <v>0.88</v>
      </c>
      <c r="H604" s="102">
        <f t="shared" si="9"/>
        <v>14012.24</v>
      </c>
    </row>
    <row r="605" spans="1:8" x14ac:dyDescent="0.2">
      <c r="A605" s="71" t="s">
        <v>1078</v>
      </c>
      <c r="B605" s="71" t="s">
        <v>1077</v>
      </c>
      <c r="C605" s="96" t="s">
        <v>1648</v>
      </c>
      <c r="D605" s="105">
        <v>4</v>
      </c>
      <c r="E605">
        <v>1.32</v>
      </c>
      <c r="G605" s="103">
        <v>1.32</v>
      </c>
      <c r="H605" s="102">
        <f t="shared" si="9"/>
        <v>21018.36</v>
      </c>
    </row>
    <row r="606" spans="1:8" x14ac:dyDescent="0.2">
      <c r="A606" s="71" t="s">
        <v>1079</v>
      </c>
      <c r="B606" s="71" t="s">
        <v>1077</v>
      </c>
      <c r="C606" s="96" t="s">
        <v>1648</v>
      </c>
      <c r="D606" s="105">
        <v>8</v>
      </c>
      <c r="E606">
        <v>2.0299999999999998</v>
      </c>
      <c r="G606" s="103">
        <v>2.0299999999999998</v>
      </c>
      <c r="H606" s="102">
        <f t="shared" si="9"/>
        <v>32323.69</v>
      </c>
    </row>
    <row r="607" spans="1:8" x14ac:dyDescent="0.2">
      <c r="A607" s="71" t="s">
        <v>1080</v>
      </c>
      <c r="B607" s="71" t="s">
        <v>1077</v>
      </c>
      <c r="C607" s="96" t="s">
        <v>1648</v>
      </c>
      <c r="D607" s="105">
        <v>16</v>
      </c>
      <c r="E607">
        <v>4.62</v>
      </c>
      <c r="G607" s="103">
        <v>4.62</v>
      </c>
      <c r="H607" s="102">
        <f t="shared" si="9"/>
        <v>73564.259999999995</v>
      </c>
    </row>
    <row r="608" spans="1:8" x14ac:dyDescent="0.2">
      <c r="A608" s="71" t="s">
        <v>1081</v>
      </c>
      <c r="B608" s="71" t="s">
        <v>1082</v>
      </c>
      <c r="C608" s="96" t="s">
        <v>1648</v>
      </c>
      <c r="D608" s="105">
        <v>2</v>
      </c>
      <c r="E608">
        <v>1.57</v>
      </c>
      <c r="G608" s="103">
        <v>1.57</v>
      </c>
      <c r="H608" s="102">
        <f t="shared" si="9"/>
        <v>24999.11</v>
      </c>
    </row>
    <row r="609" spans="1:8" x14ac:dyDescent="0.2">
      <c r="A609" s="71" t="s">
        <v>1083</v>
      </c>
      <c r="B609" s="71" t="s">
        <v>1082</v>
      </c>
      <c r="C609" s="96" t="s">
        <v>1648</v>
      </c>
      <c r="D609" s="105">
        <v>3</v>
      </c>
      <c r="E609">
        <v>1.98</v>
      </c>
      <c r="G609" s="103">
        <v>1.98</v>
      </c>
      <c r="H609" s="102">
        <f t="shared" si="9"/>
        <v>31527.54</v>
      </c>
    </row>
    <row r="610" spans="1:8" x14ac:dyDescent="0.2">
      <c r="A610" s="71" t="s">
        <v>1084</v>
      </c>
      <c r="B610" s="71" t="s">
        <v>1082</v>
      </c>
      <c r="C610" s="96" t="s">
        <v>1648</v>
      </c>
      <c r="D610" s="105">
        <v>7</v>
      </c>
      <c r="E610">
        <v>3.37</v>
      </c>
      <c r="G610" s="103">
        <v>3.37</v>
      </c>
      <c r="H610" s="102">
        <f t="shared" si="9"/>
        <v>53660.51</v>
      </c>
    </row>
    <row r="611" spans="1:8" x14ac:dyDescent="0.2">
      <c r="A611" s="71" t="s">
        <v>1085</v>
      </c>
      <c r="B611" s="71" t="s">
        <v>1082</v>
      </c>
      <c r="C611" s="96" t="s">
        <v>1648</v>
      </c>
      <c r="D611" s="105">
        <v>16</v>
      </c>
      <c r="E611">
        <v>6.32</v>
      </c>
      <c r="G611" s="103">
        <v>6.32</v>
      </c>
      <c r="H611" s="102">
        <f t="shared" si="9"/>
        <v>100633.36</v>
      </c>
    </row>
    <row r="612" spans="1:8" ht="13.5" x14ac:dyDescent="0.25">
      <c r="A612" s="120" t="s">
        <v>1761</v>
      </c>
      <c r="B612" s="121" t="s">
        <v>1762</v>
      </c>
      <c r="C612" s="115" t="s">
        <v>1648</v>
      </c>
      <c r="D612" s="117">
        <v>2</v>
      </c>
      <c r="E612" s="123">
        <v>1.7135871580191993</v>
      </c>
      <c r="F612" s="124"/>
      <c r="G612" s="123">
        <v>1.7135871580191993</v>
      </c>
      <c r="H612" s="102">
        <f t="shared" si="9"/>
        <v>27285.448317139711</v>
      </c>
    </row>
    <row r="613" spans="1:8" ht="13.5" x14ac:dyDescent="0.25">
      <c r="A613" s="120" t="s">
        <v>1763</v>
      </c>
      <c r="B613" s="121" t="s">
        <v>1762</v>
      </c>
      <c r="C613" s="115" t="s">
        <v>1648</v>
      </c>
      <c r="D613" s="117">
        <v>2</v>
      </c>
      <c r="E613" s="123">
        <v>1.8384796015345499</v>
      </c>
      <c r="F613" s="124"/>
      <c r="G613" s="123">
        <v>1.8384796015345499</v>
      </c>
      <c r="H613" s="102">
        <f t="shared" si="9"/>
        <v>29274.110695234638</v>
      </c>
    </row>
    <row r="614" spans="1:8" ht="13.5" x14ac:dyDescent="0.25">
      <c r="A614" s="119" t="s">
        <v>1764</v>
      </c>
      <c r="B614" s="121" t="s">
        <v>1762</v>
      </c>
      <c r="C614" s="115" t="s">
        <v>1648</v>
      </c>
      <c r="D614" s="117">
        <v>4</v>
      </c>
      <c r="E614" s="123">
        <v>2.3829016518389534</v>
      </c>
      <c r="F614" s="124"/>
      <c r="G614" s="123">
        <v>2.3829016518389534</v>
      </c>
      <c r="H614" s="102">
        <f t="shared" si="9"/>
        <v>37942.943002231652</v>
      </c>
    </row>
    <row r="615" spans="1:8" ht="13.5" x14ac:dyDescent="0.25">
      <c r="A615" s="120" t="s">
        <v>1765</v>
      </c>
      <c r="B615" s="121" t="s">
        <v>1762</v>
      </c>
      <c r="C615" s="115" t="s">
        <v>1648</v>
      </c>
      <c r="D615" s="117">
        <v>9</v>
      </c>
      <c r="E615" s="123">
        <v>3.8253842759392307</v>
      </c>
      <c r="F615" s="124"/>
      <c r="G615" s="123">
        <v>3.8253842759392307</v>
      </c>
      <c r="H615" s="102">
        <f t="shared" si="9"/>
        <v>60911.593825780372</v>
      </c>
    </row>
    <row r="616" spans="1:8" x14ac:dyDescent="0.2">
      <c r="A616" s="71" t="s">
        <v>1086</v>
      </c>
      <c r="B616" s="71" t="s">
        <v>1087</v>
      </c>
      <c r="C616" s="96" t="s">
        <v>1648</v>
      </c>
      <c r="D616" s="105">
        <v>3</v>
      </c>
      <c r="E616">
        <v>0.43</v>
      </c>
      <c r="G616" s="103">
        <v>0.43</v>
      </c>
      <c r="H616" s="102">
        <f t="shared" si="9"/>
        <v>6846.89</v>
      </c>
    </row>
    <row r="617" spans="1:8" x14ac:dyDescent="0.2">
      <c r="A617" s="71" t="s">
        <v>1088</v>
      </c>
      <c r="B617" s="71" t="s">
        <v>1087</v>
      </c>
      <c r="C617" s="96" t="s">
        <v>1648</v>
      </c>
      <c r="D617" s="105">
        <v>4</v>
      </c>
      <c r="E617">
        <v>0.51</v>
      </c>
      <c r="G617" s="103">
        <v>0.51</v>
      </c>
      <c r="H617" s="102">
        <f t="shared" si="9"/>
        <v>8120.7300000000005</v>
      </c>
    </row>
    <row r="618" spans="1:8" x14ac:dyDescent="0.2">
      <c r="A618" s="71" t="s">
        <v>1089</v>
      </c>
      <c r="B618" s="71" t="s">
        <v>1087</v>
      </c>
      <c r="C618" s="96" t="s">
        <v>1648</v>
      </c>
      <c r="D618" s="105">
        <v>5</v>
      </c>
      <c r="E618">
        <v>0.75</v>
      </c>
      <c r="G618" s="103">
        <v>0.75</v>
      </c>
      <c r="H618" s="102">
        <f t="shared" si="9"/>
        <v>11942.25</v>
      </c>
    </row>
    <row r="619" spans="1:8" x14ac:dyDescent="0.2">
      <c r="A619" s="71" t="s">
        <v>1090</v>
      </c>
      <c r="B619" s="71" t="s">
        <v>1087</v>
      </c>
      <c r="C619" s="96" t="s">
        <v>1648</v>
      </c>
      <c r="D619" s="105">
        <v>7</v>
      </c>
      <c r="E619">
        <v>1.66</v>
      </c>
      <c r="G619" s="103">
        <v>1.66</v>
      </c>
      <c r="H619" s="102">
        <f t="shared" si="9"/>
        <v>26432.18</v>
      </c>
    </row>
    <row r="620" spans="1:8" x14ac:dyDescent="0.2">
      <c r="A620" s="71" t="s">
        <v>1091</v>
      </c>
      <c r="B620" s="71" t="s">
        <v>1092</v>
      </c>
      <c r="C620" s="96" t="s">
        <v>1648</v>
      </c>
      <c r="D620" s="105">
        <v>3</v>
      </c>
      <c r="E620">
        <v>0.44</v>
      </c>
      <c r="G620" s="103">
        <v>0.44</v>
      </c>
      <c r="H620" s="102">
        <f t="shared" si="9"/>
        <v>7006.12</v>
      </c>
    </row>
    <row r="621" spans="1:8" x14ac:dyDescent="0.2">
      <c r="A621" s="71" t="s">
        <v>1093</v>
      </c>
      <c r="B621" s="71" t="s">
        <v>1092</v>
      </c>
      <c r="C621" s="96" t="s">
        <v>1648</v>
      </c>
      <c r="D621" s="105">
        <v>4</v>
      </c>
      <c r="E621">
        <v>0.54</v>
      </c>
      <c r="G621" s="103">
        <v>0.54</v>
      </c>
      <c r="H621" s="102">
        <f t="shared" si="9"/>
        <v>8598.42</v>
      </c>
    </row>
    <row r="622" spans="1:8" x14ac:dyDescent="0.2">
      <c r="A622" s="71" t="s">
        <v>1094</v>
      </c>
      <c r="B622" s="71" t="s">
        <v>1092</v>
      </c>
      <c r="C622" s="96" t="s">
        <v>1648</v>
      </c>
      <c r="D622" s="105">
        <v>5</v>
      </c>
      <c r="E622">
        <v>0.72</v>
      </c>
      <c r="G622" s="103">
        <v>0.72</v>
      </c>
      <c r="H622" s="102">
        <f t="shared" si="9"/>
        <v>11464.56</v>
      </c>
    </row>
    <row r="623" spans="1:8" x14ac:dyDescent="0.2">
      <c r="A623" s="71" t="s">
        <v>1095</v>
      </c>
      <c r="B623" s="71" t="s">
        <v>1092</v>
      </c>
      <c r="C623" s="96" t="s">
        <v>1648</v>
      </c>
      <c r="D623" s="105">
        <v>9</v>
      </c>
      <c r="E623">
        <v>1.74</v>
      </c>
      <c r="G623" s="103">
        <v>1.74</v>
      </c>
      <c r="H623" s="102">
        <f t="shared" si="9"/>
        <v>27706.02</v>
      </c>
    </row>
    <row r="624" spans="1:8" x14ac:dyDescent="0.2">
      <c r="A624" s="71" t="s">
        <v>1096</v>
      </c>
      <c r="B624" s="71" t="s">
        <v>1727</v>
      </c>
      <c r="C624" s="96" t="s">
        <v>1648</v>
      </c>
      <c r="D624" s="105">
        <v>2</v>
      </c>
      <c r="E624">
        <v>0.43</v>
      </c>
      <c r="G624" s="103">
        <v>0.43</v>
      </c>
      <c r="H624" s="102">
        <f t="shared" si="9"/>
        <v>6846.89</v>
      </c>
    </row>
    <row r="625" spans="1:8" x14ac:dyDescent="0.2">
      <c r="A625" s="71" t="s">
        <v>1097</v>
      </c>
      <c r="B625" s="71" t="s">
        <v>1727</v>
      </c>
      <c r="C625" s="96" t="s">
        <v>1648</v>
      </c>
      <c r="D625" s="105">
        <v>3</v>
      </c>
      <c r="E625">
        <v>0.57999999999999996</v>
      </c>
      <c r="G625" s="103">
        <v>0.57999999999999996</v>
      </c>
      <c r="H625" s="102">
        <f t="shared" si="9"/>
        <v>9235.34</v>
      </c>
    </row>
    <row r="626" spans="1:8" x14ac:dyDescent="0.2">
      <c r="A626" s="71" t="s">
        <v>1098</v>
      </c>
      <c r="B626" s="71" t="s">
        <v>1727</v>
      </c>
      <c r="C626" s="96" t="s">
        <v>1648</v>
      </c>
      <c r="D626" s="105">
        <v>5</v>
      </c>
      <c r="E626">
        <v>0.79</v>
      </c>
      <c r="G626" s="103">
        <v>0.79</v>
      </c>
      <c r="H626" s="102">
        <f t="shared" si="9"/>
        <v>12579.17</v>
      </c>
    </row>
    <row r="627" spans="1:8" x14ac:dyDescent="0.2">
      <c r="A627" s="71" t="s">
        <v>1099</v>
      </c>
      <c r="B627" s="71" t="s">
        <v>1727</v>
      </c>
      <c r="C627" s="96" t="s">
        <v>1648</v>
      </c>
      <c r="D627" s="105">
        <v>9</v>
      </c>
      <c r="E627">
        <v>1.83</v>
      </c>
      <c r="G627" s="103">
        <v>1.83</v>
      </c>
      <c r="H627" s="102">
        <f t="shared" si="9"/>
        <v>29139.09</v>
      </c>
    </row>
    <row r="628" spans="1:8" x14ac:dyDescent="0.2">
      <c r="A628" s="71" t="s">
        <v>1100</v>
      </c>
      <c r="B628" s="71" t="s">
        <v>1101</v>
      </c>
      <c r="C628" s="96" t="s">
        <v>1648</v>
      </c>
      <c r="D628" s="105">
        <v>3</v>
      </c>
      <c r="E628">
        <v>0.7</v>
      </c>
      <c r="G628" s="103">
        <v>0.7</v>
      </c>
      <c r="H628" s="102">
        <f t="shared" si="9"/>
        <v>11146.099999999999</v>
      </c>
    </row>
    <row r="629" spans="1:8" x14ac:dyDescent="0.2">
      <c r="A629" s="71" t="s">
        <v>1102</v>
      </c>
      <c r="B629" s="71" t="s">
        <v>1101</v>
      </c>
      <c r="C629" s="96" t="s">
        <v>1648</v>
      </c>
      <c r="D629" s="105">
        <v>4</v>
      </c>
      <c r="E629">
        <v>0.84</v>
      </c>
      <c r="G629" s="103">
        <v>0.84</v>
      </c>
      <c r="H629" s="102">
        <f t="shared" si="9"/>
        <v>13375.32</v>
      </c>
    </row>
    <row r="630" spans="1:8" x14ac:dyDescent="0.2">
      <c r="A630" s="71" t="s">
        <v>1103</v>
      </c>
      <c r="B630" s="71" t="s">
        <v>1101</v>
      </c>
      <c r="C630" s="96" t="s">
        <v>1648</v>
      </c>
      <c r="D630" s="105">
        <v>7</v>
      </c>
      <c r="E630">
        <v>1.36</v>
      </c>
      <c r="G630" s="103">
        <v>1.36</v>
      </c>
      <c r="H630" s="102">
        <f t="shared" si="9"/>
        <v>21655.280000000002</v>
      </c>
    </row>
    <row r="631" spans="1:8" x14ac:dyDescent="0.2">
      <c r="A631" s="71" t="s">
        <v>1104</v>
      </c>
      <c r="B631" s="71" t="s">
        <v>1101</v>
      </c>
      <c r="C631" s="96" t="s">
        <v>1648</v>
      </c>
      <c r="D631" s="105">
        <v>12</v>
      </c>
      <c r="E631">
        <v>2.56</v>
      </c>
      <c r="G631" s="103">
        <v>2.56</v>
      </c>
      <c r="H631" s="102">
        <f t="shared" si="9"/>
        <v>40762.879999999997</v>
      </c>
    </row>
    <row r="632" spans="1:8" x14ac:dyDescent="0.2">
      <c r="A632" s="71" t="s">
        <v>1105</v>
      </c>
      <c r="B632" s="71" t="s">
        <v>1112</v>
      </c>
      <c r="C632" s="96" t="s">
        <v>1648</v>
      </c>
      <c r="D632" s="105">
        <v>4</v>
      </c>
      <c r="E632">
        <v>0.61</v>
      </c>
      <c r="G632" s="103">
        <v>0.61</v>
      </c>
      <c r="H632" s="102">
        <f t="shared" si="9"/>
        <v>9713.0300000000007</v>
      </c>
    </row>
    <row r="633" spans="1:8" x14ac:dyDescent="0.2">
      <c r="A633" s="71" t="s">
        <v>1113</v>
      </c>
      <c r="B633" s="71" t="s">
        <v>1112</v>
      </c>
      <c r="C633" s="96" t="s">
        <v>1648</v>
      </c>
      <c r="D633" s="105">
        <v>5</v>
      </c>
      <c r="E633">
        <v>0.87</v>
      </c>
      <c r="G633" s="103">
        <v>0.87</v>
      </c>
      <c r="H633" s="102">
        <f t="shared" si="9"/>
        <v>13853.01</v>
      </c>
    </row>
    <row r="634" spans="1:8" x14ac:dyDescent="0.2">
      <c r="A634" s="71" t="s">
        <v>1114</v>
      </c>
      <c r="B634" s="71" t="s">
        <v>1112</v>
      </c>
      <c r="C634" s="96" t="s">
        <v>1648</v>
      </c>
      <c r="D634" s="105">
        <v>8</v>
      </c>
      <c r="E634">
        <v>1.28</v>
      </c>
      <c r="G634" s="103">
        <v>1.28</v>
      </c>
      <c r="H634" s="102">
        <f t="shared" si="9"/>
        <v>20381.439999999999</v>
      </c>
    </row>
    <row r="635" spans="1:8" x14ac:dyDescent="0.2">
      <c r="A635" s="71" t="s">
        <v>1115</v>
      </c>
      <c r="B635" s="71" t="s">
        <v>1112</v>
      </c>
      <c r="C635" s="96" t="s">
        <v>1648</v>
      </c>
      <c r="D635" s="105">
        <v>13</v>
      </c>
      <c r="E635">
        <v>2.48</v>
      </c>
      <c r="G635" s="103">
        <v>2.48</v>
      </c>
      <c r="H635" s="102">
        <f t="shared" si="9"/>
        <v>39489.040000000001</v>
      </c>
    </row>
    <row r="636" spans="1:8" x14ac:dyDescent="0.2">
      <c r="A636" s="71" t="s">
        <v>1116</v>
      </c>
      <c r="B636" s="71" t="s">
        <v>1117</v>
      </c>
      <c r="C636" s="96" t="s">
        <v>1648</v>
      </c>
      <c r="D636" s="105">
        <v>3</v>
      </c>
      <c r="E636">
        <v>0.57999999999999996</v>
      </c>
      <c r="G636" s="103">
        <v>0.57999999999999996</v>
      </c>
      <c r="H636" s="102">
        <f t="shared" si="9"/>
        <v>9235.34</v>
      </c>
    </row>
    <row r="637" spans="1:8" x14ac:dyDescent="0.2">
      <c r="A637" s="71" t="s">
        <v>1118</v>
      </c>
      <c r="B637" s="71" t="s">
        <v>1117</v>
      </c>
      <c r="C637" s="96" t="s">
        <v>1648</v>
      </c>
      <c r="D637" s="105">
        <v>4</v>
      </c>
      <c r="E637">
        <v>0.82</v>
      </c>
      <c r="G637" s="103">
        <v>0.82</v>
      </c>
      <c r="H637" s="102">
        <f t="shared" si="9"/>
        <v>13056.859999999999</v>
      </c>
    </row>
    <row r="638" spans="1:8" x14ac:dyDescent="0.2">
      <c r="A638" s="71" t="s">
        <v>1119</v>
      </c>
      <c r="B638" s="71" t="s">
        <v>1117</v>
      </c>
      <c r="C638" s="96" t="s">
        <v>1648</v>
      </c>
      <c r="D638" s="105">
        <v>6</v>
      </c>
      <c r="E638">
        <v>1.24</v>
      </c>
      <c r="G638" s="103">
        <v>1.24</v>
      </c>
      <c r="H638" s="102">
        <f t="shared" si="9"/>
        <v>19744.52</v>
      </c>
    </row>
    <row r="639" spans="1:8" x14ac:dyDescent="0.2">
      <c r="A639" s="71" t="s">
        <v>1120</v>
      </c>
      <c r="B639" s="71" t="s">
        <v>1117</v>
      </c>
      <c r="C639" s="96" t="s">
        <v>1648</v>
      </c>
      <c r="D639" s="105">
        <v>12</v>
      </c>
      <c r="E639">
        <v>3.27</v>
      </c>
      <c r="G639" s="103">
        <v>3.27</v>
      </c>
      <c r="H639" s="102">
        <f t="shared" si="9"/>
        <v>52068.21</v>
      </c>
    </row>
    <row r="640" spans="1:8" x14ac:dyDescent="0.2">
      <c r="A640" s="71" t="s">
        <v>1121</v>
      </c>
      <c r="B640" s="71" t="s">
        <v>1122</v>
      </c>
      <c r="C640" s="96" t="s">
        <v>1648</v>
      </c>
      <c r="D640" s="105">
        <v>3</v>
      </c>
      <c r="E640">
        <v>0.53</v>
      </c>
      <c r="G640" s="103">
        <v>0.53</v>
      </c>
      <c r="H640" s="102">
        <f t="shared" si="9"/>
        <v>8439.19</v>
      </c>
    </row>
    <row r="641" spans="1:8" x14ac:dyDescent="0.2">
      <c r="A641" s="71" t="s">
        <v>1123</v>
      </c>
      <c r="B641" s="71" t="s">
        <v>1122</v>
      </c>
      <c r="C641" s="96" t="s">
        <v>1648</v>
      </c>
      <c r="D641" s="105">
        <v>4</v>
      </c>
      <c r="E641">
        <v>0.67</v>
      </c>
      <c r="G641" s="103">
        <v>0.67</v>
      </c>
      <c r="H641" s="102">
        <f t="shared" si="9"/>
        <v>10668.41</v>
      </c>
    </row>
    <row r="642" spans="1:8" x14ac:dyDescent="0.2">
      <c r="A642" s="71" t="s">
        <v>1124</v>
      </c>
      <c r="B642" s="71" t="s">
        <v>1122</v>
      </c>
      <c r="C642" s="96" t="s">
        <v>1648</v>
      </c>
      <c r="D642" s="105">
        <v>5</v>
      </c>
      <c r="E642">
        <v>0.94</v>
      </c>
      <c r="G642" s="103">
        <v>0.94</v>
      </c>
      <c r="H642" s="102">
        <f t="shared" si="9"/>
        <v>14967.619999999999</v>
      </c>
    </row>
    <row r="643" spans="1:8" x14ac:dyDescent="0.2">
      <c r="A643" s="71" t="s">
        <v>1125</v>
      </c>
      <c r="B643" s="71" t="s">
        <v>1122</v>
      </c>
      <c r="C643" s="96" t="s">
        <v>1648</v>
      </c>
      <c r="D643" s="105">
        <v>10</v>
      </c>
      <c r="E643">
        <v>2.1800000000000002</v>
      </c>
      <c r="G643" s="103">
        <v>2.1800000000000002</v>
      </c>
      <c r="H643" s="102">
        <f t="shared" si="9"/>
        <v>34712.14</v>
      </c>
    </row>
    <row r="644" spans="1:8" x14ac:dyDescent="0.2">
      <c r="A644" s="71" t="s">
        <v>1126</v>
      </c>
      <c r="B644" s="71" t="s">
        <v>1127</v>
      </c>
      <c r="C644" s="96" t="s">
        <v>1648</v>
      </c>
      <c r="D644" s="105">
        <v>2</v>
      </c>
      <c r="E644">
        <v>0.42</v>
      </c>
      <c r="G644" s="103">
        <v>0.42</v>
      </c>
      <c r="H644" s="102">
        <f t="shared" si="9"/>
        <v>6687.66</v>
      </c>
    </row>
    <row r="645" spans="1:8" x14ac:dyDescent="0.2">
      <c r="A645" s="71" t="s">
        <v>1128</v>
      </c>
      <c r="B645" s="71" t="s">
        <v>1127</v>
      </c>
      <c r="C645" s="96" t="s">
        <v>1648</v>
      </c>
      <c r="D645" s="105">
        <v>4</v>
      </c>
      <c r="E645">
        <v>0.64</v>
      </c>
      <c r="G645" s="103">
        <v>0.64</v>
      </c>
      <c r="H645" s="102">
        <f t="shared" si="9"/>
        <v>10190.719999999999</v>
      </c>
    </row>
    <row r="646" spans="1:8" x14ac:dyDescent="0.2">
      <c r="A646" s="71" t="s">
        <v>1129</v>
      </c>
      <c r="B646" s="71" t="s">
        <v>1127</v>
      </c>
      <c r="C646" s="96" t="s">
        <v>1648</v>
      </c>
      <c r="D646" s="105">
        <v>6</v>
      </c>
      <c r="E646">
        <v>1.05</v>
      </c>
      <c r="G646" s="103">
        <v>1.05</v>
      </c>
      <c r="H646" s="102">
        <f t="shared" si="9"/>
        <v>16719.150000000001</v>
      </c>
    </row>
    <row r="647" spans="1:8" x14ac:dyDescent="0.2">
      <c r="A647" s="71" t="s">
        <v>1130</v>
      </c>
      <c r="B647" s="71" t="s">
        <v>1127</v>
      </c>
      <c r="C647" s="96" t="s">
        <v>1648</v>
      </c>
      <c r="D647" s="105">
        <v>11</v>
      </c>
      <c r="E647">
        <v>2.21</v>
      </c>
      <c r="G647" s="103">
        <v>2.21</v>
      </c>
      <c r="H647" s="102">
        <f t="shared" si="9"/>
        <v>35189.83</v>
      </c>
    </row>
    <row r="648" spans="1:8" x14ac:dyDescent="0.2">
      <c r="A648" s="71" t="s">
        <v>1131</v>
      </c>
      <c r="B648" s="71" t="s">
        <v>1132</v>
      </c>
      <c r="C648" s="96" t="s">
        <v>1648</v>
      </c>
      <c r="D648" s="105">
        <v>2</v>
      </c>
      <c r="E648">
        <v>0.45</v>
      </c>
      <c r="G648" s="103">
        <v>0.45</v>
      </c>
      <c r="H648" s="102">
        <f t="shared" si="9"/>
        <v>7165.35</v>
      </c>
    </row>
    <row r="649" spans="1:8" x14ac:dyDescent="0.2">
      <c r="A649" s="71" t="s">
        <v>1133</v>
      </c>
      <c r="B649" s="71" t="s">
        <v>1132</v>
      </c>
      <c r="C649" s="96" t="s">
        <v>1648</v>
      </c>
      <c r="D649" s="105">
        <v>3</v>
      </c>
      <c r="E649">
        <v>0.56000000000000005</v>
      </c>
      <c r="G649" s="103">
        <v>0.56000000000000005</v>
      </c>
      <c r="H649" s="102">
        <f t="shared" si="9"/>
        <v>8916.880000000001</v>
      </c>
    </row>
    <row r="650" spans="1:8" x14ac:dyDescent="0.2">
      <c r="A650" s="71" t="s">
        <v>1134</v>
      </c>
      <c r="B650" s="71" t="s">
        <v>1132</v>
      </c>
      <c r="C650" s="96" t="s">
        <v>1648</v>
      </c>
      <c r="D650" s="105">
        <v>5</v>
      </c>
      <c r="E650">
        <v>0.85</v>
      </c>
      <c r="G650" s="103">
        <v>0.85</v>
      </c>
      <c r="H650" s="102">
        <f t="shared" si="9"/>
        <v>13534.55</v>
      </c>
    </row>
    <row r="651" spans="1:8" x14ac:dyDescent="0.2">
      <c r="A651" s="71" t="s">
        <v>1135</v>
      </c>
      <c r="B651" s="71" t="s">
        <v>1132</v>
      </c>
      <c r="C651" s="96" t="s">
        <v>1648</v>
      </c>
      <c r="D651" s="105">
        <v>9</v>
      </c>
      <c r="E651">
        <v>1.78</v>
      </c>
      <c r="G651" s="103">
        <v>1.78</v>
      </c>
      <c r="H651" s="102">
        <f t="shared" si="9"/>
        <v>28342.94</v>
      </c>
    </row>
    <row r="652" spans="1:8" x14ac:dyDescent="0.2">
      <c r="A652" s="71" t="s">
        <v>1136</v>
      </c>
      <c r="B652" s="71" t="s">
        <v>1137</v>
      </c>
      <c r="C652" s="96" t="s">
        <v>1648</v>
      </c>
      <c r="D652" s="105">
        <v>3</v>
      </c>
      <c r="E652">
        <v>1.18</v>
      </c>
      <c r="G652" s="103">
        <v>1.18</v>
      </c>
      <c r="H652" s="102">
        <f t="shared" si="9"/>
        <v>18789.14</v>
      </c>
    </row>
    <row r="653" spans="1:8" x14ac:dyDescent="0.2">
      <c r="A653" s="71" t="s">
        <v>1138</v>
      </c>
      <c r="B653" s="71" t="s">
        <v>1137</v>
      </c>
      <c r="C653" s="96" t="s">
        <v>1648</v>
      </c>
      <c r="D653" s="105">
        <v>7</v>
      </c>
      <c r="E653">
        <v>1.55</v>
      </c>
      <c r="G653" s="103">
        <v>1.55</v>
      </c>
      <c r="H653" s="102">
        <f t="shared" si="9"/>
        <v>24680.65</v>
      </c>
    </row>
    <row r="654" spans="1:8" x14ac:dyDescent="0.2">
      <c r="A654" s="71" t="s">
        <v>1139</v>
      </c>
      <c r="B654" s="71" t="s">
        <v>1137</v>
      </c>
      <c r="C654" s="96" t="s">
        <v>1648</v>
      </c>
      <c r="D654" s="105">
        <v>12</v>
      </c>
      <c r="E654">
        <v>2.4900000000000002</v>
      </c>
      <c r="G654" s="103">
        <v>2.4900000000000002</v>
      </c>
      <c r="H654" s="102">
        <f t="shared" si="9"/>
        <v>39648.270000000004</v>
      </c>
    </row>
    <row r="655" spans="1:8" x14ac:dyDescent="0.2">
      <c r="A655" s="71" t="s">
        <v>1140</v>
      </c>
      <c r="B655" s="71" t="s">
        <v>1137</v>
      </c>
      <c r="C655" s="96" t="s">
        <v>1648</v>
      </c>
      <c r="D655" s="105">
        <v>25</v>
      </c>
      <c r="E655">
        <v>6.16</v>
      </c>
      <c r="G655" s="103">
        <v>6.16</v>
      </c>
      <c r="H655" s="102">
        <f t="shared" si="9"/>
        <v>98085.680000000008</v>
      </c>
    </row>
    <row r="656" spans="1:8" x14ac:dyDescent="0.2">
      <c r="A656" s="71" t="s">
        <v>1141</v>
      </c>
      <c r="B656" s="71" t="s">
        <v>1142</v>
      </c>
      <c r="C656" s="96" t="s">
        <v>1648</v>
      </c>
      <c r="D656" s="105">
        <v>2</v>
      </c>
      <c r="E656">
        <v>1</v>
      </c>
      <c r="G656" s="103">
        <v>1</v>
      </c>
      <c r="H656" s="102">
        <f t="shared" si="9"/>
        <v>15923</v>
      </c>
    </row>
    <row r="657" spans="1:8" x14ac:dyDescent="0.2">
      <c r="A657" s="71" t="s">
        <v>1143</v>
      </c>
      <c r="B657" s="71" t="s">
        <v>1142</v>
      </c>
      <c r="C657" s="96" t="s">
        <v>1648</v>
      </c>
      <c r="D657" s="105">
        <v>2</v>
      </c>
      <c r="E657">
        <v>1.24</v>
      </c>
      <c r="G657" s="103">
        <v>1.24</v>
      </c>
      <c r="H657" s="102">
        <f t="shared" si="9"/>
        <v>19744.52</v>
      </c>
    </row>
    <row r="658" spans="1:8" x14ac:dyDescent="0.2">
      <c r="A658" s="71" t="s">
        <v>1144</v>
      </c>
      <c r="B658" s="71" t="s">
        <v>1142</v>
      </c>
      <c r="C658" s="96" t="s">
        <v>1648</v>
      </c>
      <c r="D658" s="105">
        <v>5</v>
      </c>
      <c r="E658">
        <v>1.57</v>
      </c>
      <c r="G658" s="103">
        <v>1.57</v>
      </c>
      <c r="H658" s="102">
        <f t="shared" ref="H658:H721" si="10">G658*15923</f>
        <v>24999.11</v>
      </c>
    </row>
    <row r="659" spans="1:8" x14ac:dyDescent="0.2">
      <c r="A659" s="71" t="s">
        <v>1145</v>
      </c>
      <c r="B659" s="71" t="s">
        <v>1142</v>
      </c>
      <c r="C659" s="96" t="s">
        <v>1648</v>
      </c>
      <c r="D659" s="105">
        <v>12</v>
      </c>
      <c r="E659">
        <v>3.99</v>
      </c>
      <c r="G659" s="103">
        <v>3.99</v>
      </c>
      <c r="H659" s="102">
        <f t="shared" si="10"/>
        <v>63532.770000000004</v>
      </c>
    </row>
    <row r="660" spans="1:8" x14ac:dyDescent="0.2">
      <c r="A660" s="71" t="s">
        <v>1146</v>
      </c>
      <c r="B660" s="71" t="s">
        <v>1147</v>
      </c>
      <c r="C660" s="96" t="s">
        <v>1648</v>
      </c>
      <c r="D660" s="105">
        <v>2</v>
      </c>
      <c r="E660">
        <v>0.91</v>
      </c>
      <c r="G660" s="103">
        <v>0.91</v>
      </c>
      <c r="H660" s="102">
        <f t="shared" si="10"/>
        <v>14489.93</v>
      </c>
    </row>
    <row r="661" spans="1:8" x14ac:dyDescent="0.2">
      <c r="A661" s="71" t="s">
        <v>1148</v>
      </c>
      <c r="B661" s="71" t="s">
        <v>1147</v>
      </c>
      <c r="C661" s="96" t="s">
        <v>1648</v>
      </c>
      <c r="D661" s="105">
        <v>3</v>
      </c>
      <c r="E661">
        <v>1.47</v>
      </c>
      <c r="G661" s="103">
        <v>1.47</v>
      </c>
      <c r="H661" s="102">
        <f t="shared" si="10"/>
        <v>23406.81</v>
      </c>
    </row>
    <row r="662" spans="1:8" x14ac:dyDescent="0.2">
      <c r="A662" s="71" t="s">
        <v>1149</v>
      </c>
      <c r="B662" s="71" t="s">
        <v>1147</v>
      </c>
      <c r="C662" s="96" t="s">
        <v>1648</v>
      </c>
      <c r="D662" s="105">
        <v>6</v>
      </c>
      <c r="E662">
        <v>1.8</v>
      </c>
      <c r="G662" s="103">
        <v>1.8</v>
      </c>
      <c r="H662" s="102">
        <f t="shared" si="10"/>
        <v>28661.4</v>
      </c>
    </row>
    <row r="663" spans="1:8" x14ac:dyDescent="0.2">
      <c r="A663" s="71" t="s">
        <v>1150</v>
      </c>
      <c r="B663" s="71" t="s">
        <v>1147</v>
      </c>
      <c r="C663" s="96" t="s">
        <v>1648</v>
      </c>
      <c r="D663" s="105">
        <v>13</v>
      </c>
      <c r="E663">
        <v>3.17</v>
      </c>
      <c r="G663" s="103">
        <v>3.17</v>
      </c>
      <c r="H663" s="102">
        <f t="shared" si="10"/>
        <v>50475.909999999996</v>
      </c>
    </row>
    <row r="664" spans="1:8" x14ac:dyDescent="0.2">
      <c r="A664" s="71" t="s">
        <v>1151</v>
      </c>
      <c r="B664" s="71" t="s">
        <v>1152</v>
      </c>
      <c r="C664" s="96" t="s">
        <v>1648</v>
      </c>
      <c r="D664" s="105">
        <v>3</v>
      </c>
      <c r="E664">
        <v>0.78</v>
      </c>
      <c r="G664" s="103">
        <v>0.78</v>
      </c>
      <c r="H664" s="102">
        <f t="shared" si="10"/>
        <v>12419.94</v>
      </c>
    </row>
    <row r="665" spans="1:8" x14ac:dyDescent="0.2">
      <c r="A665" s="71" t="s">
        <v>1153</v>
      </c>
      <c r="B665" s="71" t="s">
        <v>1152</v>
      </c>
      <c r="C665" s="96" t="s">
        <v>1648</v>
      </c>
      <c r="D665" s="105">
        <v>5</v>
      </c>
      <c r="E665">
        <v>1.0900000000000001</v>
      </c>
      <c r="G665" s="103">
        <v>1.0900000000000001</v>
      </c>
      <c r="H665" s="102">
        <f t="shared" si="10"/>
        <v>17356.07</v>
      </c>
    </row>
    <row r="666" spans="1:8" x14ac:dyDescent="0.2">
      <c r="A666" s="71" t="s">
        <v>1154</v>
      </c>
      <c r="B666" s="71" t="s">
        <v>1152</v>
      </c>
      <c r="C666" s="96" t="s">
        <v>1648</v>
      </c>
      <c r="D666" s="105">
        <v>9</v>
      </c>
      <c r="E666">
        <v>1.77</v>
      </c>
      <c r="G666" s="103">
        <v>1.77</v>
      </c>
      <c r="H666" s="102">
        <f t="shared" si="10"/>
        <v>28183.71</v>
      </c>
    </row>
    <row r="667" spans="1:8" x14ac:dyDescent="0.2">
      <c r="A667" s="71" t="s">
        <v>1155</v>
      </c>
      <c r="B667" s="71" t="s">
        <v>1152</v>
      </c>
      <c r="C667" s="96" t="s">
        <v>1648</v>
      </c>
      <c r="D667" s="105">
        <v>17</v>
      </c>
      <c r="E667">
        <v>4.01</v>
      </c>
      <c r="G667" s="103">
        <v>4.01</v>
      </c>
      <c r="H667" s="102">
        <f t="shared" si="10"/>
        <v>63851.229999999996</v>
      </c>
    </row>
    <row r="668" spans="1:8" x14ac:dyDescent="0.2">
      <c r="A668" s="71" t="s">
        <v>1156</v>
      </c>
      <c r="B668" s="71" t="s">
        <v>1157</v>
      </c>
      <c r="C668" s="96" t="s">
        <v>1648</v>
      </c>
      <c r="D668" s="105">
        <v>4</v>
      </c>
      <c r="E668">
        <v>0.53</v>
      </c>
      <c r="G668" s="103">
        <v>0.53</v>
      </c>
      <c r="H668" s="102">
        <f t="shared" si="10"/>
        <v>8439.19</v>
      </c>
    </row>
    <row r="669" spans="1:8" x14ac:dyDescent="0.2">
      <c r="A669" s="71" t="s">
        <v>1158</v>
      </c>
      <c r="B669" s="71" t="s">
        <v>1157</v>
      </c>
      <c r="C669" s="96" t="s">
        <v>1648</v>
      </c>
      <c r="D669" s="105">
        <v>5</v>
      </c>
      <c r="E669">
        <v>0.66</v>
      </c>
      <c r="G669" s="103">
        <v>0.66</v>
      </c>
      <c r="H669" s="102">
        <f t="shared" si="10"/>
        <v>10509.18</v>
      </c>
    </row>
    <row r="670" spans="1:8" x14ac:dyDescent="0.2">
      <c r="A670" s="71" t="s">
        <v>1159</v>
      </c>
      <c r="B670" s="71" t="s">
        <v>1157</v>
      </c>
      <c r="C670" s="96" t="s">
        <v>1648</v>
      </c>
      <c r="D670" s="105">
        <v>7</v>
      </c>
      <c r="E670">
        <v>0.97</v>
      </c>
      <c r="G670" s="103">
        <v>0.97</v>
      </c>
      <c r="H670" s="102">
        <f t="shared" si="10"/>
        <v>15445.31</v>
      </c>
    </row>
    <row r="671" spans="1:8" x14ac:dyDescent="0.2">
      <c r="A671" s="71" t="s">
        <v>1160</v>
      </c>
      <c r="B671" s="71" t="s">
        <v>1157</v>
      </c>
      <c r="C671" s="96" t="s">
        <v>1648</v>
      </c>
      <c r="D671" s="105">
        <v>11</v>
      </c>
      <c r="E671">
        <v>1.98</v>
      </c>
      <c r="G671" s="103">
        <v>1.98</v>
      </c>
      <c r="H671" s="102">
        <f t="shared" si="10"/>
        <v>31527.54</v>
      </c>
    </row>
    <row r="672" spans="1:8" x14ac:dyDescent="0.2">
      <c r="A672" s="71" t="s">
        <v>1161</v>
      </c>
      <c r="B672" s="71" t="s">
        <v>1162</v>
      </c>
      <c r="C672" s="96" t="s">
        <v>1648</v>
      </c>
      <c r="D672" s="105">
        <v>3</v>
      </c>
      <c r="E672">
        <v>0.45</v>
      </c>
      <c r="G672" s="103">
        <v>0.45</v>
      </c>
      <c r="H672" s="102">
        <f t="shared" si="10"/>
        <v>7165.35</v>
      </c>
    </row>
    <row r="673" spans="1:8" x14ac:dyDescent="0.2">
      <c r="A673" s="71" t="s">
        <v>1163</v>
      </c>
      <c r="B673" s="71" t="s">
        <v>1162</v>
      </c>
      <c r="C673" s="96" t="s">
        <v>1648</v>
      </c>
      <c r="D673" s="105">
        <v>4</v>
      </c>
      <c r="E673">
        <v>0.63</v>
      </c>
      <c r="G673" s="103">
        <v>0.63</v>
      </c>
      <c r="H673" s="102">
        <f t="shared" si="10"/>
        <v>10031.49</v>
      </c>
    </row>
    <row r="674" spans="1:8" x14ac:dyDescent="0.2">
      <c r="A674" s="71" t="s">
        <v>1164</v>
      </c>
      <c r="B674" s="71" t="s">
        <v>1162</v>
      </c>
      <c r="C674" s="96" t="s">
        <v>1648</v>
      </c>
      <c r="D674" s="105">
        <v>6</v>
      </c>
      <c r="E674">
        <v>1.05</v>
      </c>
      <c r="G674" s="103">
        <v>1.05</v>
      </c>
      <c r="H674" s="102">
        <f t="shared" si="10"/>
        <v>16719.150000000001</v>
      </c>
    </row>
    <row r="675" spans="1:8" x14ac:dyDescent="0.2">
      <c r="A675" s="71" t="s">
        <v>1165</v>
      </c>
      <c r="B675" s="71" t="s">
        <v>1162</v>
      </c>
      <c r="C675" s="96" t="s">
        <v>1648</v>
      </c>
      <c r="D675" s="105">
        <v>12</v>
      </c>
      <c r="E675">
        <v>3.45</v>
      </c>
      <c r="G675" s="103">
        <v>3.45</v>
      </c>
      <c r="H675" s="102">
        <f t="shared" si="10"/>
        <v>54934.350000000006</v>
      </c>
    </row>
    <row r="676" spans="1:8" x14ac:dyDescent="0.2">
      <c r="A676" s="71" t="s">
        <v>1166</v>
      </c>
      <c r="B676" s="71" t="s">
        <v>1167</v>
      </c>
      <c r="C676" s="96" t="s">
        <v>1648</v>
      </c>
      <c r="D676" s="105">
        <v>2</v>
      </c>
      <c r="E676">
        <v>0.49</v>
      </c>
      <c r="G676" s="103">
        <v>0.49</v>
      </c>
      <c r="H676" s="102">
        <f t="shared" si="10"/>
        <v>7802.2699999999995</v>
      </c>
    </row>
    <row r="677" spans="1:8" x14ac:dyDescent="0.2">
      <c r="A677" s="71" t="s">
        <v>1168</v>
      </c>
      <c r="B677" s="71" t="s">
        <v>1167</v>
      </c>
      <c r="C677" s="96" t="s">
        <v>1648</v>
      </c>
      <c r="D677" s="105">
        <v>4</v>
      </c>
      <c r="E677">
        <v>0.67</v>
      </c>
      <c r="G677" s="103">
        <v>0.67</v>
      </c>
      <c r="H677" s="102">
        <f t="shared" si="10"/>
        <v>10668.41</v>
      </c>
    </row>
    <row r="678" spans="1:8" x14ac:dyDescent="0.2">
      <c r="A678" s="71" t="s">
        <v>1169</v>
      </c>
      <c r="B678" s="71" t="s">
        <v>1167</v>
      </c>
      <c r="C678" s="96" t="s">
        <v>1648</v>
      </c>
      <c r="D678" s="105">
        <v>6</v>
      </c>
      <c r="E678">
        <v>1.1499999999999999</v>
      </c>
      <c r="G678" s="103">
        <v>1.1499999999999999</v>
      </c>
      <c r="H678" s="102">
        <f t="shared" si="10"/>
        <v>18311.449999999997</v>
      </c>
    </row>
    <row r="679" spans="1:8" x14ac:dyDescent="0.2">
      <c r="A679" s="71" t="s">
        <v>1170</v>
      </c>
      <c r="B679" s="71" t="s">
        <v>1167</v>
      </c>
      <c r="C679" s="96" t="s">
        <v>1648</v>
      </c>
      <c r="D679" s="105">
        <v>9</v>
      </c>
      <c r="E679">
        <v>1.97</v>
      </c>
      <c r="G679" s="103">
        <v>1.97</v>
      </c>
      <c r="H679" s="102">
        <f t="shared" si="10"/>
        <v>31368.31</v>
      </c>
    </row>
    <row r="680" spans="1:8" x14ac:dyDescent="0.2">
      <c r="A680" s="71" t="s">
        <v>1171</v>
      </c>
      <c r="B680" s="71" t="s">
        <v>1172</v>
      </c>
      <c r="C680" s="96" t="s">
        <v>1648</v>
      </c>
      <c r="D680" s="105">
        <v>3</v>
      </c>
      <c r="E680">
        <v>0.42</v>
      </c>
      <c r="G680" s="103">
        <v>0.42</v>
      </c>
      <c r="H680" s="102">
        <f t="shared" si="10"/>
        <v>6687.66</v>
      </c>
    </row>
    <row r="681" spans="1:8" x14ac:dyDescent="0.2">
      <c r="A681" s="71" t="s">
        <v>1173</v>
      </c>
      <c r="B681" s="71" t="s">
        <v>1172</v>
      </c>
      <c r="C681" s="96" t="s">
        <v>1648</v>
      </c>
      <c r="D681" s="105">
        <v>4</v>
      </c>
      <c r="E681">
        <v>0.57999999999999996</v>
      </c>
      <c r="G681" s="103">
        <v>0.57999999999999996</v>
      </c>
      <c r="H681" s="102">
        <f t="shared" si="10"/>
        <v>9235.34</v>
      </c>
    </row>
    <row r="682" spans="1:8" x14ac:dyDescent="0.2">
      <c r="A682" s="71" t="s">
        <v>1174</v>
      </c>
      <c r="B682" s="71" t="s">
        <v>1172</v>
      </c>
      <c r="C682" s="96" t="s">
        <v>1648</v>
      </c>
      <c r="D682" s="105">
        <v>6</v>
      </c>
      <c r="E682">
        <v>0.85</v>
      </c>
      <c r="G682" s="103">
        <v>0.85</v>
      </c>
      <c r="H682" s="102">
        <f t="shared" si="10"/>
        <v>13534.55</v>
      </c>
    </row>
    <row r="683" spans="1:8" x14ac:dyDescent="0.2">
      <c r="A683" s="71" t="s">
        <v>1175</v>
      </c>
      <c r="B683" s="71" t="s">
        <v>1172</v>
      </c>
      <c r="C683" s="96" t="s">
        <v>1648</v>
      </c>
      <c r="D683" s="105">
        <v>10</v>
      </c>
      <c r="E683">
        <v>1.84</v>
      </c>
      <c r="G683" s="103">
        <v>1.84</v>
      </c>
      <c r="H683" s="102">
        <f t="shared" si="10"/>
        <v>29298.32</v>
      </c>
    </row>
    <row r="684" spans="1:8" x14ac:dyDescent="0.2">
      <c r="A684" s="71" t="s">
        <v>1176</v>
      </c>
      <c r="B684" s="71" t="s">
        <v>1177</v>
      </c>
      <c r="C684" s="96" t="s">
        <v>1648</v>
      </c>
      <c r="D684" s="105">
        <v>2</v>
      </c>
      <c r="E684">
        <v>0.51</v>
      </c>
      <c r="G684" s="103">
        <v>0.51</v>
      </c>
      <c r="H684" s="102">
        <f t="shared" si="10"/>
        <v>8120.7300000000005</v>
      </c>
    </row>
    <row r="685" spans="1:8" x14ac:dyDescent="0.2">
      <c r="A685" s="71" t="s">
        <v>1178</v>
      </c>
      <c r="B685" s="71" t="s">
        <v>1177</v>
      </c>
      <c r="C685" s="96" t="s">
        <v>1648</v>
      </c>
      <c r="D685" s="105">
        <v>3</v>
      </c>
      <c r="E685">
        <v>0.59</v>
      </c>
      <c r="G685" s="103">
        <v>0.59</v>
      </c>
      <c r="H685" s="102">
        <f t="shared" si="10"/>
        <v>9394.57</v>
      </c>
    </row>
    <row r="686" spans="1:8" x14ac:dyDescent="0.2">
      <c r="A686" s="71" t="s">
        <v>1179</v>
      </c>
      <c r="B686" s="71" t="s">
        <v>1177</v>
      </c>
      <c r="C686" s="96" t="s">
        <v>1648</v>
      </c>
      <c r="D686" s="105">
        <v>4</v>
      </c>
      <c r="E686">
        <v>0.81</v>
      </c>
      <c r="G686" s="103">
        <v>0.81</v>
      </c>
      <c r="H686" s="102">
        <f t="shared" si="10"/>
        <v>12897.630000000001</v>
      </c>
    </row>
    <row r="687" spans="1:8" x14ac:dyDescent="0.2">
      <c r="A687" s="71" t="s">
        <v>1180</v>
      </c>
      <c r="B687" s="71" t="s">
        <v>1177</v>
      </c>
      <c r="C687" s="96" t="s">
        <v>1648</v>
      </c>
      <c r="D687" s="105">
        <v>8</v>
      </c>
      <c r="E687">
        <v>1.93</v>
      </c>
      <c r="G687" s="103">
        <v>1.93</v>
      </c>
      <c r="H687" s="102">
        <f t="shared" si="10"/>
        <v>30731.39</v>
      </c>
    </row>
    <row r="688" spans="1:8" x14ac:dyDescent="0.2">
      <c r="A688" s="71" t="s">
        <v>1181</v>
      </c>
      <c r="B688" s="71" t="s">
        <v>1182</v>
      </c>
      <c r="C688" s="96" t="s">
        <v>1648</v>
      </c>
      <c r="D688" s="105">
        <v>2</v>
      </c>
      <c r="E688">
        <v>0.37</v>
      </c>
      <c r="G688" s="103">
        <v>0.37</v>
      </c>
      <c r="H688" s="102">
        <f t="shared" si="10"/>
        <v>5891.51</v>
      </c>
    </row>
    <row r="689" spans="1:8" x14ac:dyDescent="0.2">
      <c r="A689" s="71" t="s">
        <v>1183</v>
      </c>
      <c r="B689" s="71" t="s">
        <v>1182</v>
      </c>
      <c r="C689" s="96" t="s">
        <v>1648</v>
      </c>
      <c r="D689" s="105">
        <v>3</v>
      </c>
      <c r="E689">
        <v>0.52</v>
      </c>
      <c r="G689" s="103">
        <v>0.52</v>
      </c>
      <c r="H689" s="102">
        <f t="shared" si="10"/>
        <v>8279.9600000000009</v>
      </c>
    </row>
    <row r="690" spans="1:8" x14ac:dyDescent="0.2">
      <c r="A690" s="71" t="s">
        <v>1184</v>
      </c>
      <c r="B690" s="71" t="s">
        <v>1182</v>
      </c>
      <c r="C690" s="96" t="s">
        <v>1648</v>
      </c>
      <c r="D690" s="105">
        <v>5</v>
      </c>
      <c r="E690">
        <v>0.81</v>
      </c>
      <c r="G690" s="103">
        <v>0.81</v>
      </c>
      <c r="H690" s="102">
        <f t="shared" si="10"/>
        <v>12897.630000000001</v>
      </c>
    </row>
    <row r="691" spans="1:8" x14ac:dyDescent="0.2">
      <c r="A691" s="71" t="s">
        <v>1185</v>
      </c>
      <c r="B691" s="71" t="s">
        <v>1182</v>
      </c>
      <c r="C691" s="96" t="s">
        <v>1648</v>
      </c>
      <c r="D691" s="105">
        <v>9</v>
      </c>
      <c r="E691">
        <v>1.84</v>
      </c>
      <c r="G691" s="103">
        <v>1.84</v>
      </c>
      <c r="H691" s="102">
        <f t="shared" si="10"/>
        <v>29298.32</v>
      </c>
    </row>
    <row r="692" spans="1:8" x14ac:dyDescent="0.2">
      <c r="A692" s="71" t="s">
        <v>1186</v>
      </c>
      <c r="B692" s="71" t="s">
        <v>1187</v>
      </c>
      <c r="C692" s="96" t="s">
        <v>1648</v>
      </c>
      <c r="D692" s="105">
        <v>3</v>
      </c>
      <c r="E692">
        <v>1.37</v>
      </c>
      <c r="G692" s="103">
        <v>1.37</v>
      </c>
      <c r="H692" s="102">
        <f t="shared" si="10"/>
        <v>21814.510000000002</v>
      </c>
    </row>
    <row r="693" spans="1:8" x14ac:dyDescent="0.2">
      <c r="A693" s="71" t="s">
        <v>1188</v>
      </c>
      <c r="B693" s="71" t="s">
        <v>1187</v>
      </c>
      <c r="C693" s="96" t="s">
        <v>1648</v>
      </c>
      <c r="D693" s="105">
        <v>4</v>
      </c>
      <c r="E693">
        <v>1.84</v>
      </c>
      <c r="G693" s="103">
        <v>1.84</v>
      </c>
      <c r="H693" s="102">
        <f t="shared" si="10"/>
        <v>29298.32</v>
      </c>
    </row>
    <row r="694" spans="1:8" x14ac:dyDescent="0.2">
      <c r="A694" s="71" t="s">
        <v>1189</v>
      </c>
      <c r="B694" s="71" t="s">
        <v>1187</v>
      </c>
      <c r="C694" s="96" t="s">
        <v>1648</v>
      </c>
      <c r="D694" s="105">
        <v>9</v>
      </c>
      <c r="E694">
        <v>3.1</v>
      </c>
      <c r="G694" s="103">
        <v>3.1</v>
      </c>
      <c r="H694" s="102">
        <f t="shared" si="10"/>
        <v>49361.3</v>
      </c>
    </row>
    <row r="695" spans="1:8" x14ac:dyDescent="0.2">
      <c r="A695" s="71" t="s">
        <v>1190</v>
      </c>
      <c r="B695" s="71" t="s">
        <v>1187</v>
      </c>
      <c r="C695" s="96" t="s">
        <v>1648</v>
      </c>
      <c r="D695" s="105">
        <v>18</v>
      </c>
      <c r="E695">
        <v>6.64</v>
      </c>
      <c r="G695" s="103">
        <v>6.64</v>
      </c>
      <c r="H695" s="102">
        <f t="shared" si="10"/>
        <v>105728.72</v>
      </c>
    </row>
    <row r="696" spans="1:8" x14ac:dyDescent="0.2">
      <c r="A696" s="71" t="s">
        <v>1191</v>
      </c>
      <c r="B696" s="71" t="s">
        <v>1192</v>
      </c>
      <c r="C696" s="96" t="s">
        <v>1648</v>
      </c>
      <c r="D696" s="105">
        <v>2</v>
      </c>
      <c r="E696">
        <v>1.29</v>
      </c>
      <c r="G696" s="103">
        <v>1.29</v>
      </c>
      <c r="H696" s="102">
        <f t="shared" si="10"/>
        <v>20540.670000000002</v>
      </c>
    </row>
    <row r="697" spans="1:8" x14ac:dyDescent="0.2">
      <c r="A697" s="71" t="s">
        <v>1193</v>
      </c>
      <c r="B697" s="71" t="s">
        <v>1192</v>
      </c>
      <c r="C697" s="96" t="s">
        <v>1648</v>
      </c>
      <c r="D697" s="105">
        <v>2</v>
      </c>
      <c r="E697">
        <v>1.37</v>
      </c>
      <c r="G697" s="103">
        <v>1.37</v>
      </c>
      <c r="H697" s="102">
        <f t="shared" si="10"/>
        <v>21814.510000000002</v>
      </c>
    </row>
    <row r="698" spans="1:8" x14ac:dyDescent="0.2">
      <c r="A698" s="71" t="s">
        <v>1194</v>
      </c>
      <c r="B698" s="71" t="s">
        <v>1192</v>
      </c>
      <c r="C698" s="96" t="s">
        <v>1648</v>
      </c>
      <c r="D698" s="105">
        <v>5</v>
      </c>
      <c r="E698">
        <v>2.15</v>
      </c>
      <c r="G698" s="103">
        <v>2.15</v>
      </c>
      <c r="H698" s="102">
        <f t="shared" si="10"/>
        <v>34234.449999999997</v>
      </c>
    </row>
    <row r="699" spans="1:8" x14ac:dyDescent="0.2">
      <c r="A699" s="71" t="s">
        <v>1195</v>
      </c>
      <c r="B699" s="71" t="s">
        <v>1192</v>
      </c>
      <c r="C699" s="96" t="s">
        <v>1648</v>
      </c>
      <c r="D699" s="105">
        <v>19</v>
      </c>
      <c r="E699">
        <v>6.93</v>
      </c>
      <c r="G699" s="103">
        <v>6.93</v>
      </c>
      <c r="H699" s="102">
        <f t="shared" si="10"/>
        <v>110346.39</v>
      </c>
    </row>
    <row r="700" spans="1:8" x14ac:dyDescent="0.2">
      <c r="A700" s="71" t="s">
        <v>1196</v>
      </c>
      <c r="B700" s="71" t="s">
        <v>1197</v>
      </c>
      <c r="C700" s="96" t="s">
        <v>1648</v>
      </c>
      <c r="D700" s="105">
        <v>1</v>
      </c>
      <c r="E700">
        <v>0.72</v>
      </c>
      <c r="G700" s="103">
        <v>0.72</v>
      </c>
      <c r="H700" s="102">
        <f t="shared" si="10"/>
        <v>11464.56</v>
      </c>
    </row>
    <row r="701" spans="1:8" x14ac:dyDescent="0.2">
      <c r="A701" s="71" t="s">
        <v>1198</v>
      </c>
      <c r="B701" s="71" t="s">
        <v>1197</v>
      </c>
      <c r="C701" s="96" t="s">
        <v>1648</v>
      </c>
      <c r="D701" s="105">
        <v>2</v>
      </c>
      <c r="E701">
        <v>0.94</v>
      </c>
      <c r="G701" s="103">
        <v>0.94</v>
      </c>
      <c r="H701" s="102">
        <f t="shared" si="10"/>
        <v>14967.619999999999</v>
      </c>
    </row>
    <row r="702" spans="1:8" x14ac:dyDescent="0.2">
      <c r="A702" s="71" t="s">
        <v>1199</v>
      </c>
      <c r="B702" s="71" t="s">
        <v>1197</v>
      </c>
      <c r="C702" s="96" t="s">
        <v>1648</v>
      </c>
      <c r="D702" s="105">
        <v>6</v>
      </c>
      <c r="E702">
        <v>1.9</v>
      </c>
      <c r="G702" s="103">
        <v>1.9</v>
      </c>
      <c r="H702" s="102">
        <f t="shared" si="10"/>
        <v>30253.699999999997</v>
      </c>
    </row>
    <row r="703" spans="1:8" x14ac:dyDescent="0.2">
      <c r="A703" s="71" t="s">
        <v>1200</v>
      </c>
      <c r="B703" s="71" t="s">
        <v>1197</v>
      </c>
      <c r="C703" s="96" t="s">
        <v>1648</v>
      </c>
      <c r="D703" s="105">
        <v>15</v>
      </c>
      <c r="E703">
        <v>4.3499999999999996</v>
      </c>
      <c r="G703" s="103">
        <v>4.3499999999999996</v>
      </c>
      <c r="H703" s="102">
        <f t="shared" si="10"/>
        <v>69265.049999999988</v>
      </c>
    </row>
    <row r="704" spans="1:8" x14ac:dyDescent="0.2">
      <c r="A704" s="71" t="s">
        <v>1201</v>
      </c>
      <c r="B704" s="71" t="s">
        <v>1202</v>
      </c>
      <c r="C704" s="96" t="s">
        <v>1648</v>
      </c>
      <c r="D704" s="105">
        <v>3</v>
      </c>
      <c r="E704">
        <v>1.17</v>
      </c>
      <c r="G704" s="103">
        <v>1.17</v>
      </c>
      <c r="H704" s="102">
        <f t="shared" si="10"/>
        <v>18629.91</v>
      </c>
    </row>
    <row r="705" spans="1:8" x14ac:dyDescent="0.2">
      <c r="A705" s="71" t="s">
        <v>1203</v>
      </c>
      <c r="B705" s="71" t="s">
        <v>1202</v>
      </c>
      <c r="C705" s="96" t="s">
        <v>1648</v>
      </c>
      <c r="D705" s="105">
        <v>5</v>
      </c>
      <c r="E705">
        <v>1.49</v>
      </c>
      <c r="G705" s="103">
        <v>1.49</v>
      </c>
      <c r="H705" s="102">
        <f t="shared" si="10"/>
        <v>23725.27</v>
      </c>
    </row>
    <row r="706" spans="1:8" x14ac:dyDescent="0.2">
      <c r="A706" s="71" t="s">
        <v>1204</v>
      </c>
      <c r="B706" s="71" t="s">
        <v>1202</v>
      </c>
      <c r="C706" s="96" t="s">
        <v>1648</v>
      </c>
      <c r="D706" s="105">
        <v>9</v>
      </c>
      <c r="E706">
        <v>2.36</v>
      </c>
      <c r="G706" s="103">
        <v>2.36</v>
      </c>
      <c r="H706" s="102">
        <f t="shared" si="10"/>
        <v>37578.28</v>
      </c>
    </row>
    <row r="707" spans="1:8" x14ac:dyDescent="0.2">
      <c r="A707" s="71" t="s">
        <v>1205</v>
      </c>
      <c r="B707" s="71" t="s">
        <v>1202</v>
      </c>
      <c r="C707" s="96" t="s">
        <v>1648</v>
      </c>
      <c r="D707" s="105">
        <v>21</v>
      </c>
      <c r="E707">
        <v>5.75</v>
      </c>
      <c r="G707" s="103">
        <v>5.75</v>
      </c>
      <c r="H707" s="102">
        <f t="shared" si="10"/>
        <v>91557.25</v>
      </c>
    </row>
    <row r="708" spans="1:8" x14ac:dyDescent="0.2">
      <c r="A708" s="71" t="s">
        <v>1206</v>
      </c>
      <c r="B708" s="71" t="s">
        <v>1207</v>
      </c>
      <c r="C708" s="96" t="s">
        <v>1648</v>
      </c>
      <c r="D708" s="105">
        <v>3</v>
      </c>
      <c r="E708">
        <v>0.39</v>
      </c>
      <c r="G708" s="103">
        <v>0.39</v>
      </c>
      <c r="H708" s="102">
        <f t="shared" si="10"/>
        <v>6209.97</v>
      </c>
    </row>
    <row r="709" spans="1:8" x14ac:dyDescent="0.2">
      <c r="A709" s="71" t="s">
        <v>1208</v>
      </c>
      <c r="B709" s="71" t="s">
        <v>1207</v>
      </c>
      <c r="C709" s="96" t="s">
        <v>1648</v>
      </c>
      <c r="D709" s="105">
        <v>3</v>
      </c>
      <c r="E709">
        <v>0.5</v>
      </c>
      <c r="G709" s="103">
        <v>0.5</v>
      </c>
      <c r="H709" s="102">
        <f t="shared" si="10"/>
        <v>7961.5</v>
      </c>
    </row>
    <row r="710" spans="1:8" x14ac:dyDescent="0.2">
      <c r="A710" s="71" t="s">
        <v>1209</v>
      </c>
      <c r="B710" s="71" t="s">
        <v>1207</v>
      </c>
      <c r="C710" s="96" t="s">
        <v>1648</v>
      </c>
      <c r="D710" s="105">
        <v>4</v>
      </c>
      <c r="E710">
        <v>0.73</v>
      </c>
      <c r="G710" s="103">
        <v>0.73</v>
      </c>
      <c r="H710" s="102">
        <f t="shared" si="10"/>
        <v>11623.789999999999</v>
      </c>
    </row>
    <row r="711" spans="1:8" x14ac:dyDescent="0.2">
      <c r="A711" s="71" t="s">
        <v>1210</v>
      </c>
      <c r="B711" s="71" t="s">
        <v>1207</v>
      </c>
      <c r="C711" s="96" t="s">
        <v>1648</v>
      </c>
      <c r="D711" s="105">
        <v>8</v>
      </c>
      <c r="E711">
        <v>1.74</v>
      </c>
      <c r="G711" s="103">
        <v>1.74</v>
      </c>
      <c r="H711" s="102">
        <f t="shared" si="10"/>
        <v>27706.02</v>
      </c>
    </row>
    <row r="712" spans="1:8" x14ac:dyDescent="0.2">
      <c r="A712" s="71" t="s">
        <v>1211</v>
      </c>
      <c r="B712" s="71" t="s">
        <v>1212</v>
      </c>
      <c r="C712" s="96" t="s">
        <v>1648</v>
      </c>
      <c r="D712" s="105">
        <v>3</v>
      </c>
      <c r="E712">
        <v>0.36</v>
      </c>
      <c r="G712" s="103">
        <v>0.36</v>
      </c>
      <c r="H712" s="102">
        <f t="shared" si="10"/>
        <v>5732.28</v>
      </c>
    </row>
    <row r="713" spans="1:8" x14ac:dyDescent="0.2">
      <c r="A713" s="71" t="s">
        <v>1213</v>
      </c>
      <c r="B713" s="71" t="s">
        <v>1212</v>
      </c>
      <c r="C713" s="96" t="s">
        <v>1648</v>
      </c>
      <c r="D713" s="105">
        <v>4</v>
      </c>
      <c r="E713">
        <v>0.53</v>
      </c>
      <c r="G713" s="103">
        <v>0.53</v>
      </c>
      <c r="H713" s="102">
        <f t="shared" si="10"/>
        <v>8439.19</v>
      </c>
    </row>
    <row r="714" spans="1:8" x14ac:dyDescent="0.2">
      <c r="A714" s="71" t="s">
        <v>1214</v>
      </c>
      <c r="B714" s="71" t="s">
        <v>1212</v>
      </c>
      <c r="C714" s="96" t="s">
        <v>1648</v>
      </c>
      <c r="D714" s="105">
        <v>6</v>
      </c>
      <c r="E714">
        <v>0.85</v>
      </c>
      <c r="G714" s="103">
        <v>0.85</v>
      </c>
      <c r="H714" s="102">
        <f t="shared" si="10"/>
        <v>13534.55</v>
      </c>
    </row>
    <row r="715" spans="1:8" x14ac:dyDescent="0.2">
      <c r="A715" s="71" t="s">
        <v>1215</v>
      </c>
      <c r="B715" s="71" t="s">
        <v>1212</v>
      </c>
      <c r="C715" s="96" t="s">
        <v>1648</v>
      </c>
      <c r="D715" s="105">
        <v>11</v>
      </c>
      <c r="E715">
        <v>1.98</v>
      </c>
      <c r="G715" s="103">
        <v>1.98</v>
      </c>
      <c r="H715" s="102">
        <f t="shared" si="10"/>
        <v>31527.54</v>
      </c>
    </row>
    <row r="716" spans="1:8" x14ac:dyDescent="0.2">
      <c r="A716" s="71" t="s">
        <v>1216</v>
      </c>
      <c r="B716" s="71" t="s">
        <v>1217</v>
      </c>
      <c r="C716" s="96" t="s">
        <v>1648</v>
      </c>
      <c r="D716" s="105">
        <v>2</v>
      </c>
      <c r="E716">
        <v>0.28999999999999998</v>
      </c>
      <c r="G716" s="103">
        <v>0.28999999999999998</v>
      </c>
      <c r="H716" s="102">
        <f t="shared" si="10"/>
        <v>4617.67</v>
      </c>
    </row>
    <row r="717" spans="1:8" x14ac:dyDescent="0.2">
      <c r="A717" s="71" t="s">
        <v>1218</v>
      </c>
      <c r="B717" s="71" t="s">
        <v>1217</v>
      </c>
      <c r="C717" s="96" t="s">
        <v>1648</v>
      </c>
      <c r="D717" s="105">
        <v>3</v>
      </c>
      <c r="E717">
        <v>0.45</v>
      </c>
      <c r="G717" s="103">
        <v>0.45</v>
      </c>
      <c r="H717" s="102">
        <f t="shared" si="10"/>
        <v>7165.35</v>
      </c>
    </row>
    <row r="718" spans="1:8" x14ac:dyDescent="0.2">
      <c r="A718" s="71" t="s">
        <v>1219</v>
      </c>
      <c r="B718" s="71" t="s">
        <v>1217</v>
      </c>
      <c r="C718" s="96" t="s">
        <v>1648</v>
      </c>
      <c r="D718" s="105">
        <v>4</v>
      </c>
      <c r="E718">
        <v>0.65</v>
      </c>
      <c r="G718" s="103">
        <v>0.65</v>
      </c>
      <c r="H718" s="102">
        <f t="shared" si="10"/>
        <v>10349.950000000001</v>
      </c>
    </row>
    <row r="719" spans="1:8" x14ac:dyDescent="0.2">
      <c r="A719" s="71" t="s">
        <v>1220</v>
      </c>
      <c r="B719" s="71" t="s">
        <v>1217</v>
      </c>
      <c r="C719" s="96" t="s">
        <v>1648</v>
      </c>
      <c r="D719" s="105">
        <v>8</v>
      </c>
      <c r="E719">
        <v>1.42</v>
      </c>
      <c r="G719" s="103">
        <v>1.42</v>
      </c>
      <c r="H719" s="102">
        <f t="shared" si="10"/>
        <v>22610.66</v>
      </c>
    </row>
    <row r="720" spans="1:8" x14ac:dyDescent="0.2">
      <c r="A720" s="71" t="s">
        <v>1221</v>
      </c>
      <c r="B720" s="71" t="s">
        <v>1222</v>
      </c>
      <c r="C720" s="96" t="s">
        <v>1648</v>
      </c>
      <c r="D720" s="105">
        <v>2</v>
      </c>
      <c r="E720">
        <v>0.45</v>
      </c>
      <c r="G720" s="103">
        <v>0.45</v>
      </c>
      <c r="H720" s="102">
        <f t="shared" si="10"/>
        <v>7165.35</v>
      </c>
    </row>
    <row r="721" spans="1:8" x14ac:dyDescent="0.2">
      <c r="A721" s="71" t="s">
        <v>1223</v>
      </c>
      <c r="B721" s="71" t="s">
        <v>1222</v>
      </c>
      <c r="C721" s="96" t="s">
        <v>1648</v>
      </c>
      <c r="D721" s="105">
        <v>3</v>
      </c>
      <c r="E721">
        <v>0.7</v>
      </c>
      <c r="G721" s="103">
        <v>0.7</v>
      </c>
      <c r="H721" s="102">
        <f t="shared" si="10"/>
        <v>11146.099999999999</v>
      </c>
    </row>
    <row r="722" spans="1:8" x14ac:dyDescent="0.2">
      <c r="A722" s="71" t="s">
        <v>1224</v>
      </c>
      <c r="B722" s="71" t="s">
        <v>1222</v>
      </c>
      <c r="C722" s="96" t="s">
        <v>1648</v>
      </c>
      <c r="D722" s="105">
        <v>5</v>
      </c>
      <c r="E722">
        <v>1.1499999999999999</v>
      </c>
      <c r="G722" s="103">
        <v>1.1499999999999999</v>
      </c>
      <c r="H722" s="102">
        <f t="shared" ref="H722:H785" si="11">G722*15923</f>
        <v>18311.449999999997</v>
      </c>
    </row>
    <row r="723" spans="1:8" x14ac:dyDescent="0.2">
      <c r="A723" s="71" t="s">
        <v>1225</v>
      </c>
      <c r="B723" s="71" t="s">
        <v>1222</v>
      </c>
      <c r="C723" s="96" t="s">
        <v>1648</v>
      </c>
      <c r="D723" s="105">
        <v>12</v>
      </c>
      <c r="E723">
        <v>3.46</v>
      </c>
      <c r="G723" s="103">
        <v>3.46</v>
      </c>
      <c r="H723" s="102">
        <f t="shared" si="11"/>
        <v>55093.58</v>
      </c>
    </row>
    <row r="724" spans="1:8" x14ac:dyDescent="0.2">
      <c r="A724" s="71" t="s">
        <v>1226</v>
      </c>
      <c r="B724" s="71" t="s">
        <v>1227</v>
      </c>
      <c r="C724" s="96" t="s">
        <v>1648</v>
      </c>
      <c r="D724" s="105">
        <v>2</v>
      </c>
      <c r="E724">
        <v>0.46</v>
      </c>
      <c r="G724" s="103">
        <v>0.46</v>
      </c>
      <c r="H724" s="102">
        <f t="shared" si="11"/>
        <v>7324.58</v>
      </c>
    </row>
    <row r="725" spans="1:8" x14ac:dyDescent="0.2">
      <c r="A725" s="71" t="s">
        <v>1228</v>
      </c>
      <c r="B725" s="71" t="s">
        <v>1227</v>
      </c>
      <c r="C725" s="96" t="s">
        <v>1648</v>
      </c>
      <c r="D725" s="105">
        <v>4</v>
      </c>
      <c r="E725">
        <v>0.68</v>
      </c>
      <c r="G725" s="103">
        <v>0.68</v>
      </c>
      <c r="H725" s="102">
        <f t="shared" si="11"/>
        <v>10827.640000000001</v>
      </c>
    </row>
    <row r="726" spans="1:8" x14ac:dyDescent="0.2">
      <c r="A726" s="71" t="s">
        <v>1229</v>
      </c>
      <c r="B726" s="71" t="s">
        <v>1227</v>
      </c>
      <c r="C726" s="96" t="s">
        <v>1648</v>
      </c>
      <c r="D726" s="105">
        <v>6</v>
      </c>
      <c r="E726">
        <v>0.99</v>
      </c>
      <c r="G726" s="103">
        <v>0.99</v>
      </c>
      <c r="H726" s="102">
        <f t="shared" si="11"/>
        <v>15763.77</v>
      </c>
    </row>
    <row r="727" spans="1:8" x14ac:dyDescent="0.2">
      <c r="A727" s="71" t="s">
        <v>1230</v>
      </c>
      <c r="B727" s="71" t="s">
        <v>1227</v>
      </c>
      <c r="C727" s="96" t="s">
        <v>1648</v>
      </c>
      <c r="D727" s="105">
        <v>10</v>
      </c>
      <c r="E727">
        <v>2.2000000000000002</v>
      </c>
      <c r="G727" s="103">
        <v>2.2000000000000002</v>
      </c>
      <c r="H727" s="102">
        <f t="shared" si="11"/>
        <v>35030.600000000006</v>
      </c>
    </row>
    <row r="728" spans="1:8" x14ac:dyDescent="0.2">
      <c r="A728" s="71" t="s">
        <v>1231</v>
      </c>
      <c r="B728" s="71" t="s">
        <v>1232</v>
      </c>
      <c r="C728" s="96" t="s">
        <v>1648</v>
      </c>
      <c r="D728" s="105">
        <v>2</v>
      </c>
      <c r="E728">
        <v>0.4</v>
      </c>
      <c r="G728" s="103">
        <v>0.4</v>
      </c>
      <c r="H728" s="102">
        <f t="shared" si="11"/>
        <v>6369.2000000000007</v>
      </c>
    </row>
    <row r="729" spans="1:8" x14ac:dyDescent="0.2">
      <c r="A729" s="71" t="s">
        <v>1233</v>
      </c>
      <c r="B729" s="71" t="s">
        <v>1232</v>
      </c>
      <c r="C729" s="96" t="s">
        <v>1648</v>
      </c>
      <c r="D729" s="105">
        <v>3</v>
      </c>
      <c r="E729">
        <v>0.5</v>
      </c>
      <c r="G729" s="103">
        <v>0.5</v>
      </c>
      <c r="H729" s="102">
        <f t="shared" si="11"/>
        <v>7961.5</v>
      </c>
    </row>
    <row r="730" spans="1:8" x14ac:dyDescent="0.2">
      <c r="A730" s="71" t="s">
        <v>1234</v>
      </c>
      <c r="B730" s="71" t="s">
        <v>1232</v>
      </c>
      <c r="C730" s="96" t="s">
        <v>1648</v>
      </c>
      <c r="D730" s="105">
        <v>4</v>
      </c>
      <c r="E730">
        <v>0.72</v>
      </c>
      <c r="G730" s="103">
        <v>0.72</v>
      </c>
      <c r="H730" s="102">
        <f t="shared" si="11"/>
        <v>11464.56</v>
      </c>
    </row>
    <row r="731" spans="1:8" x14ac:dyDescent="0.2">
      <c r="A731" s="71" t="s">
        <v>1235</v>
      </c>
      <c r="B731" s="71" t="s">
        <v>1232</v>
      </c>
      <c r="C731" s="96" t="s">
        <v>1648</v>
      </c>
      <c r="D731" s="105">
        <v>8</v>
      </c>
      <c r="E731">
        <v>1.64</v>
      </c>
      <c r="G731" s="103">
        <v>1.64</v>
      </c>
      <c r="H731" s="102">
        <f t="shared" si="11"/>
        <v>26113.719999999998</v>
      </c>
    </row>
    <row r="732" spans="1:8" x14ac:dyDescent="0.2">
      <c r="A732" s="71" t="s">
        <v>1236</v>
      </c>
      <c r="B732" s="71" t="s">
        <v>1237</v>
      </c>
      <c r="C732" s="96" t="s">
        <v>1648</v>
      </c>
      <c r="D732" s="105">
        <v>5</v>
      </c>
      <c r="E732">
        <v>4.5599999999999996</v>
      </c>
      <c r="G732" s="103">
        <v>4.5599999999999996</v>
      </c>
      <c r="H732" s="102">
        <f t="shared" si="11"/>
        <v>72608.87999999999</v>
      </c>
    </row>
    <row r="733" spans="1:8" x14ac:dyDescent="0.2">
      <c r="A733" s="71" t="s">
        <v>1238</v>
      </c>
      <c r="B733" s="71" t="s">
        <v>1237</v>
      </c>
      <c r="C733" s="96" t="s">
        <v>1648</v>
      </c>
      <c r="D733" s="105">
        <v>6</v>
      </c>
      <c r="E733">
        <v>4.99</v>
      </c>
      <c r="G733" s="103">
        <v>4.99</v>
      </c>
      <c r="H733" s="102">
        <f t="shared" si="11"/>
        <v>79455.77</v>
      </c>
    </row>
    <row r="734" spans="1:8" x14ac:dyDescent="0.2">
      <c r="A734" s="71" t="s">
        <v>1239</v>
      </c>
      <c r="B734" s="71" t="s">
        <v>1237</v>
      </c>
      <c r="C734" s="96" t="s">
        <v>1648</v>
      </c>
      <c r="D734" s="105">
        <v>9</v>
      </c>
      <c r="E734">
        <v>6.27</v>
      </c>
      <c r="G734" s="103">
        <v>6.27</v>
      </c>
      <c r="H734" s="102">
        <f t="shared" si="11"/>
        <v>99837.209999999992</v>
      </c>
    </row>
    <row r="735" spans="1:8" x14ac:dyDescent="0.2">
      <c r="A735" s="71" t="s">
        <v>1240</v>
      </c>
      <c r="B735" s="71" t="s">
        <v>1237</v>
      </c>
      <c r="C735" s="96" t="s">
        <v>1648</v>
      </c>
      <c r="D735" s="105">
        <v>16</v>
      </c>
      <c r="E735">
        <v>9.5500000000000007</v>
      </c>
      <c r="G735" s="103">
        <v>9.5500000000000007</v>
      </c>
      <c r="H735" s="102">
        <f t="shared" si="11"/>
        <v>152064.65000000002</v>
      </c>
    </row>
    <row r="736" spans="1:8" x14ac:dyDescent="0.2">
      <c r="A736" s="71" t="s">
        <v>1241</v>
      </c>
      <c r="B736" s="71" t="s">
        <v>1242</v>
      </c>
      <c r="C736" s="96" t="s">
        <v>1648</v>
      </c>
      <c r="D736" s="105">
        <v>5</v>
      </c>
      <c r="E736">
        <v>1.28</v>
      </c>
      <c r="G736" s="103">
        <v>1.28</v>
      </c>
      <c r="H736" s="102">
        <f t="shared" si="11"/>
        <v>20381.439999999999</v>
      </c>
    </row>
    <row r="737" spans="1:8" x14ac:dyDescent="0.2">
      <c r="A737" s="71" t="s">
        <v>1243</v>
      </c>
      <c r="B737" s="71" t="s">
        <v>1242</v>
      </c>
      <c r="C737" s="96" t="s">
        <v>1648</v>
      </c>
      <c r="D737" s="105">
        <v>7</v>
      </c>
      <c r="E737">
        <v>2.1</v>
      </c>
      <c r="G737" s="103">
        <v>2.1</v>
      </c>
      <c r="H737" s="102">
        <f t="shared" si="11"/>
        <v>33438.300000000003</v>
      </c>
    </row>
    <row r="738" spans="1:8" x14ac:dyDescent="0.2">
      <c r="A738" s="71" t="s">
        <v>1244</v>
      </c>
      <c r="B738" s="71" t="s">
        <v>1242</v>
      </c>
      <c r="C738" s="96" t="s">
        <v>1648</v>
      </c>
      <c r="D738" s="105">
        <v>10</v>
      </c>
      <c r="E738">
        <v>2.96</v>
      </c>
      <c r="G738" s="103">
        <v>2.96</v>
      </c>
      <c r="H738" s="102">
        <f t="shared" si="11"/>
        <v>47132.08</v>
      </c>
    </row>
    <row r="739" spans="1:8" x14ac:dyDescent="0.2">
      <c r="A739" s="71" t="s">
        <v>1245</v>
      </c>
      <c r="B739" s="71" t="s">
        <v>1242</v>
      </c>
      <c r="C739" s="96" t="s">
        <v>1648</v>
      </c>
      <c r="D739" s="105">
        <v>20</v>
      </c>
      <c r="E739">
        <v>6.22</v>
      </c>
      <c r="G739" s="103">
        <v>6.22</v>
      </c>
      <c r="H739" s="102">
        <f t="shared" si="11"/>
        <v>99041.06</v>
      </c>
    </row>
    <row r="740" spans="1:8" x14ac:dyDescent="0.2">
      <c r="A740" s="71" t="s">
        <v>1246</v>
      </c>
      <c r="B740" s="71" t="s">
        <v>1253</v>
      </c>
      <c r="C740" s="96" t="s">
        <v>1648</v>
      </c>
      <c r="D740" s="105">
        <v>3</v>
      </c>
      <c r="E740">
        <v>1.23</v>
      </c>
      <c r="G740" s="103">
        <v>1.23</v>
      </c>
      <c r="H740" s="102">
        <f t="shared" si="11"/>
        <v>19585.29</v>
      </c>
    </row>
    <row r="741" spans="1:8" x14ac:dyDescent="0.2">
      <c r="A741" s="71" t="s">
        <v>1254</v>
      </c>
      <c r="B741" s="71" t="s">
        <v>1253</v>
      </c>
      <c r="C741" s="96" t="s">
        <v>1648</v>
      </c>
      <c r="D741" s="105">
        <v>4</v>
      </c>
      <c r="E741">
        <v>1.45</v>
      </c>
      <c r="G741" s="103">
        <v>1.45</v>
      </c>
      <c r="H741" s="102">
        <f t="shared" si="11"/>
        <v>23088.35</v>
      </c>
    </row>
    <row r="742" spans="1:8" x14ac:dyDescent="0.2">
      <c r="A742" s="71" t="s">
        <v>1255</v>
      </c>
      <c r="B742" s="71" t="s">
        <v>1253</v>
      </c>
      <c r="C742" s="96" t="s">
        <v>1648</v>
      </c>
      <c r="D742" s="105">
        <v>7</v>
      </c>
      <c r="E742">
        <v>2.23</v>
      </c>
      <c r="G742" s="103">
        <v>2.23</v>
      </c>
      <c r="H742" s="102">
        <f t="shared" si="11"/>
        <v>35508.29</v>
      </c>
    </row>
    <row r="743" spans="1:8" x14ac:dyDescent="0.2">
      <c r="A743" s="71" t="s">
        <v>1256</v>
      </c>
      <c r="B743" s="71" t="s">
        <v>1253</v>
      </c>
      <c r="C743" s="96" t="s">
        <v>1648</v>
      </c>
      <c r="D743" s="105">
        <v>14</v>
      </c>
      <c r="E743">
        <v>4.38</v>
      </c>
      <c r="G743" s="103">
        <v>4.38</v>
      </c>
      <c r="H743" s="102">
        <f t="shared" si="11"/>
        <v>69742.740000000005</v>
      </c>
    </row>
    <row r="744" spans="1:8" x14ac:dyDescent="0.2">
      <c r="A744" s="71" t="s">
        <v>1257</v>
      </c>
      <c r="B744" s="71" t="s">
        <v>1258</v>
      </c>
      <c r="C744" s="96" t="s">
        <v>1648</v>
      </c>
      <c r="D744" s="105">
        <v>3</v>
      </c>
      <c r="E744">
        <v>1.0900000000000001</v>
      </c>
      <c r="G744" s="103">
        <v>1.0900000000000001</v>
      </c>
      <c r="H744" s="102">
        <f t="shared" si="11"/>
        <v>17356.07</v>
      </c>
    </row>
    <row r="745" spans="1:8" x14ac:dyDescent="0.2">
      <c r="A745" s="71" t="s">
        <v>1259</v>
      </c>
      <c r="B745" s="71" t="s">
        <v>1258</v>
      </c>
      <c r="C745" s="96" t="s">
        <v>1648</v>
      </c>
      <c r="D745" s="105">
        <v>3</v>
      </c>
      <c r="E745">
        <v>1.27</v>
      </c>
      <c r="G745" s="103">
        <v>1.27</v>
      </c>
      <c r="H745" s="102">
        <f t="shared" si="11"/>
        <v>20222.21</v>
      </c>
    </row>
    <row r="746" spans="1:8" x14ac:dyDescent="0.2">
      <c r="A746" s="71" t="s">
        <v>1260</v>
      </c>
      <c r="B746" s="71" t="s">
        <v>1258</v>
      </c>
      <c r="C746" s="96" t="s">
        <v>1648</v>
      </c>
      <c r="D746" s="105">
        <v>8</v>
      </c>
      <c r="E746">
        <v>2.06</v>
      </c>
      <c r="G746" s="103">
        <v>2.06</v>
      </c>
      <c r="H746" s="102">
        <f t="shared" si="11"/>
        <v>32801.379999999997</v>
      </c>
    </row>
    <row r="747" spans="1:8" x14ac:dyDescent="0.2">
      <c r="A747" s="71" t="s">
        <v>1261</v>
      </c>
      <c r="B747" s="71" t="s">
        <v>1258</v>
      </c>
      <c r="C747" s="96" t="s">
        <v>1648</v>
      </c>
      <c r="D747" s="105">
        <v>15</v>
      </c>
      <c r="E747">
        <v>4.25</v>
      </c>
      <c r="G747" s="103">
        <v>4.25</v>
      </c>
      <c r="H747" s="102">
        <f t="shared" si="11"/>
        <v>67672.75</v>
      </c>
    </row>
    <row r="748" spans="1:8" x14ac:dyDescent="0.2">
      <c r="A748" s="71" t="s">
        <v>1262</v>
      </c>
      <c r="B748" s="71" t="s">
        <v>1263</v>
      </c>
      <c r="C748" s="96" t="s">
        <v>1648</v>
      </c>
      <c r="D748" s="105">
        <v>2</v>
      </c>
      <c r="E748">
        <v>0.92</v>
      </c>
      <c r="G748" s="103">
        <v>0.92</v>
      </c>
      <c r="H748" s="102">
        <f t="shared" si="11"/>
        <v>14649.16</v>
      </c>
    </row>
    <row r="749" spans="1:8" x14ac:dyDescent="0.2">
      <c r="A749" s="71" t="s">
        <v>1264</v>
      </c>
      <c r="B749" s="71" t="s">
        <v>1263</v>
      </c>
      <c r="C749" s="96" t="s">
        <v>1648</v>
      </c>
      <c r="D749" s="105">
        <v>4</v>
      </c>
      <c r="E749">
        <v>1.27</v>
      </c>
      <c r="G749" s="103">
        <v>1.27</v>
      </c>
      <c r="H749" s="102">
        <f t="shared" si="11"/>
        <v>20222.21</v>
      </c>
    </row>
    <row r="750" spans="1:8" x14ac:dyDescent="0.2">
      <c r="A750" s="71" t="s">
        <v>1265</v>
      </c>
      <c r="B750" s="71" t="s">
        <v>1263</v>
      </c>
      <c r="C750" s="96" t="s">
        <v>1648</v>
      </c>
      <c r="D750" s="105">
        <v>8</v>
      </c>
      <c r="E750">
        <v>2.2400000000000002</v>
      </c>
      <c r="G750" s="103">
        <v>2.2400000000000002</v>
      </c>
      <c r="H750" s="102">
        <f t="shared" si="11"/>
        <v>35667.520000000004</v>
      </c>
    </row>
    <row r="751" spans="1:8" x14ac:dyDescent="0.2">
      <c r="A751" s="71" t="s">
        <v>1266</v>
      </c>
      <c r="B751" s="71" t="s">
        <v>1263</v>
      </c>
      <c r="C751" s="96" t="s">
        <v>1648</v>
      </c>
      <c r="D751" s="105">
        <v>15</v>
      </c>
      <c r="E751">
        <v>4.37</v>
      </c>
      <c r="G751" s="103">
        <v>4.37</v>
      </c>
      <c r="H751" s="102">
        <f t="shared" si="11"/>
        <v>69583.509999999995</v>
      </c>
    </row>
    <row r="752" spans="1:8" x14ac:dyDescent="0.2">
      <c r="A752" s="71" t="s">
        <v>1267</v>
      </c>
      <c r="B752" s="71" t="s">
        <v>1268</v>
      </c>
      <c r="C752" s="96" t="s">
        <v>1648</v>
      </c>
      <c r="D752" s="105">
        <v>2</v>
      </c>
      <c r="E752">
        <v>0.76</v>
      </c>
      <c r="G752" s="103">
        <v>0.76</v>
      </c>
      <c r="H752" s="102">
        <f t="shared" si="11"/>
        <v>12101.48</v>
      </c>
    </row>
    <row r="753" spans="1:8" x14ac:dyDescent="0.2">
      <c r="A753" s="71" t="s">
        <v>1269</v>
      </c>
      <c r="B753" s="71" t="s">
        <v>1268</v>
      </c>
      <c r="C753" s="96" t="s">
        <v>1648</v>
      </c>
      <c r="D753" s="105">
        <v>3</v>
      </c>
      <c r="E753">
        <v>1.1100000000000001</v>
      </c>
      <c r="G753" s="103">
        <v>1.1100000000000001</v>
      </c>
      <c r="H753" s="102">
        <f t="shared" si="11"/>
        <v>17674.530000000002</v>
      </c>
    </row>
    <row r="754" spans="1:8" x14ac:dyDescent="0.2">
      <c r="A754" s="71" t="s">
        <v>1270</v>
      </c>
      <c r="B754" s="71" t="s">
        <v>1268</v>
      </c>
      <c r="C754" s="96" t="s">
        <v>1648</v>
      </c>
      <c r="D754" s="105">
        <v>7</v>
      </c>
      <c r="E754">
        <v>1.57</v>
      </c>
      <c r="G754" s="103">
        <v>1.57</v>
      </c>
      <c r="H754" s="102">
        <f t="shared" si="11"/>
        <v>24999.11</v>
      </c>
    </row>
    <row r="755" spans="1:8" x14ac:dyDescent="0.2">
      <c r="A755" s="71" t="s">
        <v>1271</v>
      </c>
      <c r="B755" s="71" t="s">
        <v>1268</v>
      </c>
      <c r="C755" s="96" t="s">
        <v>1648</v>
      </c>
      <c r="D755" s="105">
        <v>16</v>
      </c>
      <c r="E755">
        <v>3.72</v>
      </c>
      <c r="G755" s="103">
        <v>3.72</v>
      </c>
      <c r="H755" s="102">
        <f t="shared" si="11"/>
        <v>59233.560000000005</v>
      </c>
    </row>
    <row r="756" spans="1:8" x14ac:dyDescent="0.2">
      <c r="A756" s="71" t="s">
        <v>1272</v>
      </c>
      <c r="B756" s="71" t="s">
        <v>1273</v>
      </c>
      <c r="C756" s="96" t="s">
        <v>1648</v>
      </c>
      <c r="D756" s="105">
        <v>2</v>
      </c>
      <c r="E756">
        <v>0.62</v>
      </c>
      <c r="G756" s="103">
        <v>0.62</v>
      </c>
      <c r="H756" s="102">
        <f t="shared" si="11"/>
        <v>9872.26</v>
      </c>
    </row>
    <row r="757" spans="1:8" x14ac:dyDescent="0.2">
      <c r="A757" s="71" t="s">
        <v>1274</v>
      </c>
      <c r="B757" s="71" t="s">
        <v>1273</v>
      </c>
      <c r="C757" s="96" t="s">
        <v>1648</v>
      </c>
      <c r="D757" s="105">
        <v>2</v>
      </c>
      <c r="E757">
        <v>0.79</v>
      </c>
      <c r="G757" s="103">
        <v>0.79</v>
      </c>
      <c r="H757" s="102">
        <f t="shared" si="11"/>
        <v>12579.17</v>
      </c>
    </row>
    <row r="758" spans="1:8" x14ac:dyDescent="0.2">
      <c r="A758" s="71" t="s">
        <v>1275</v>
      </c>
      <c r="B758" s="71" t="s">
        <v>1273</v>
      </c>
      <c r="C758" s="96" t="s">
        <v>1648</v>
      </c>
      <c r="D758" s="105">
        <v>6</v>
      </c>
      <c r="E758">
        <v>1.33</v>
      </c>
      <c r="G758" s="103">
        <v>1.33</v>
      </c>
      <c r="H758" s="102">
        <f t="shared" si="11"/>
        <v>21177.59</v>
      </c>
    </row>
    <row r="759" spans="1:8" x14ac:dyDescent="0.2">
      <c r="A759" s="71" t="s">
        <v>1276</v>
      </c>
      <c r="B759" s="71" t="s">
        <v>1273</v>
      </c>
      <c r="C759" s="96" t="s">
        <v>1648</v>
      </c>
      <c r="D759" s="105">
        <v>11</v>
      </c>
      <c r="E759">
        <v>2.74</v>
      </c>
      <c r="G759" s="103">
        <v>2.74</v>
      </c>
      <c r="H759" s="102">
        <f t="shared" si="11"/>
        <v>43629.020000000004</v>
      </c>
    </row>
    <row r="760" spans="1:8" x14ac:dyDescent="0.2">
      <c r="A760" s="71" t="s">
        <v>1277</v>
      </c>
      <c r="B760" s="71" t="s">
        <v>1278</v>
      </c>
      <c r="C760" s="96" t="s">
        <v>1648</v>
      </c>
      <c r="D760" s="105">
        <v>2</v>
      </c>
      <c r="E760">
        <v>1.17</v>
      </c>
      <c r="G760" s="103">
        <v>1.17</v>
      </c>
      <c r="H760" s="102">
        <f t="shared" si="11"/>
        <v>18629.91</v>
      </c>
    </row>
    <row r="761" spans="1:8" x14ac:dyDescent="0.2">
      <c r="A761" s="71" t="s">
        <v>1279</v>
      </c>
      <c r="B761" s="71" t="s">
        <v>1278</v>
      </c>
      <c r="C761" s="96" t="s">
        <v>1648</v>
      </c>
      <c r="D761" s="105">
        <v>3</v>
      </c>
      <c r="E761">
        <v>1.34</v>
      </c>
      <c r="G761" s="103">
        <v>1.34</v>
      </c>
      <c r="H761" s="102">
        <f t="shared" si="11"/>
        <v>21336.82</v>
      </c>
    </row>
    <row r="762" spans="1:8" x14ac:dyDescent="0.2">
      <c r="A762" s="71" t="s">
        <v>1280</v>
      </c>
      <c r="B762" s="71" t="s">
        <v>1278</v>
      </c>
      <c r="C762" s="96" t="s">
        <v>1648</v>
      </c>
      <c r="D762" s="105">
        <v>7</v>
      </c>
      <c r="E762">
        <v>2.04</v>
      </c>
      <c r="G762" s="103">
        <v>2.04</v>
      </c>
      <c r="H762" s="102">
        <f t="shared" si="11"/>
        <v>32482.920000000002</v>
      </c>
    </row>
    <row r="763" spans="1:8" x14ac:dyDescent="0.2">
      <c r="A763" s="71" t="s">
        <v>1281</v>
      </c>
      <c r="B763" s="71" t="s">
        <v>1278</v>
      </c>
      <c r="C763" s="96" t="s">
        <v>1648</v>
      </c>
      <c r="D763" s="105">
        <v>17</v>
      </c>
      <c r="E763">
        <v>5.4</v>
      </c>
      <c r="G763" s="103">
        <v>5.4</v>
      </c>
      <c r="H763" s="102">
        <f t="shared" si="11"/>
        <v>85984.200000000012</v>
      </c>
    </row>
    <row r="764" spans="1:8" x14ac:dyDescent="0.2">
      <c r="A764" s="71" t="s">
        <v>1282</v>
      </c>
      <c r="B764" s="71" t="s">
        <v>1283</v>
      </c>
      <c r="C764" s="96" t="s">
        <v>1648</v>
      </c>
      <c r="D764" s="105">
        <v>3</v>
      </c>
      <c r="E764">
        <v>0.54</v>
      </c>
      <c r="G764" s="103">
        <v>0.54</v>
      </c>
      <c r="H764" s="102">
        <f t="shared" si="11"/>
        <v>8598.42</v>
      </c>
    </row>
    <row r="765" spans="1:8" x14ac:dyDescent="0.2">
      <c r="A765" s="71" t="s">
        <v>1284</v>
      </c>
      <c r="B765" s="71" t="s">
        <v>1283</v>
      </c>
      <c r="C765" s="96" t="s">
        <v>1648</v>
      </c>
      <c r="D765" s="105">
        <v>4</v>
      </c>
      <c r="E765">
        <v>0.67</v>
      </c>
      <c r="G765" s="103">
        <v>0.67</v>
      </c>
      <c r="H765" s="102">
        <f t="shared" si="11"/>
        <v>10668.41</v>
      </c>
    </row>
    <row r="766" spans="1:8" x14ac:dyDescent="0.2">
      <c r="A766" s="71" t="s">
        <v>1285</v>
      </c>
      <c r="B766" s="71" t="s">
        <v>1283</v>
      </c>
      <c r="C766" s="96" t="s">
        <v>1648</v>
      </c>
      <c r="D766" s="105">
        <v>6</v>
      </c>
      <c r="E766">
        <v>1.02</v>
      </c>
      <c r="G766" s="103">
        <v>1.02</v>
      </c>
      <c r="H766" s="102">
        <f t="shared" si="11"/>
        <v>16241.460000000001</v>
      </c>
    </row>
    <row r="767" spans="1:8" x14ac:dyDescent="0.2">
      <c r="A767" s="71" t="s">
        <v>1286</v>
      </c>
      <c r="B767" s="71" t="s">
        <v>1283</v>
      </c>
      <c r="C767" s="96" t="s">
        <v>1648</v>
      </c>
      <c r="D767" s="105">
        <v>10</v>
      </c>
      <c r="E767">
        <v>1.98</v>
      </c>
      <c r="G767" s="103">
        <v>1.98</v>
      </c>
      <c r="H767" s="102">
        <f t="shared" si="11"/>
        <v>31527.54</v>
      </c>
    </row>
    <row r="768" spans="1:8" x14ac:dyDescent="0.2">
      <c r="A768" s="71" t="s">
        <v>1287</v>
      </c>
      <c r="B768" s="71" t="s">
        <v>1288</v>
      </c>
      <c r="C768" s="96" t="s">
        <v>1648</v>
      </c>
      <c r="D768" s="105">
        <v>2</v>
      </c>
      <c r="E768">
        <v>0.41</v>
      </c>
      <c r="G768" s="103">
        <v>0.41</v>
      </c>
      <c r="H768" s="102">
        <f t="shared" si="11"/>
        <v>6528.4299999999994</v>
      </c>
    </row>
    <row r="769" spans="1:8" x14ac:dyDescent="0.2">
      <c r="A769" s="71" t="s">
        <v>1289</v>
      </c>
      <c r="B769" s="71" t="s">
        <v>1288</v>
      </c>
      <c r="C769" s="96" t="s">
        <v>1648</v>
      </c>
      <c r="D769" s="105">
        <v>4</v>
      </c>
      <c r="E769">
        <v>0.57999999999999996</v>
      </c>
      <c r="G769" s="103">
        <v>0.57999999999999996</v>
      </c>
      <c r="H769" s="102">
        <f t="shared" si="11"/>
        <v>9235.34</v>
      </c>
    </row>
    <row r="770" spans="1:8" x14ac:dyDescent="0.2">
      <c r="A770" s="71" t="s">
        <v>1290</v>
      </c>
      <c r="B770" s="71" t="s">
        <v>1288</v>
      </c>
      <c r="C770" s="96" t="s">
        <v>1648</v>
      </c>
      <c r="D770" s="105">
        <v>6</v>
      </c>
      <c r="E770">
        <v>1.06</v>
      </c>
      <c r="G770" s="103">
        <v>1.06</v>
      </c>
      <c r="H770" s="102">
        <f t="shared" si="11"/>
        <v>16878.38</v>
      </c>
    </row>
    <row r="771" spans="1:8" x14ac:dyDescent="0.2">
      <c r="A771" s="71" t="s">
        <v>1291</v>
      </c>
      <c r="B771" s="71" t="s">
        <v>1288</v>
      </c>
      <c r="C771" s="96" t="s">
        <v>1648</v>
      </c>
      <c r="D771" s="105">
        <v>13</v>
      </c>
      <c r="E771">
        <v>2.73</v>
      </c>
      <c r="G771" s="103">
        <v>2.73</v>
      </c>
      <c r="H771" s="102">
        <f t="shared" si="11"/>
        <v>43469.79</v>
      </c>
    </row>
    <row r="772" spans="1:8" x14ac:dyDescent="0.2">
      <c r="A772" s="71" t="s">
        <v>1292</v>
      </c>
      <c r="B772" s="71" t="s">
        <v>1293</v>
      </c>
      <c r="C772" s="96" t="s">
        <v>1648</v>
      </c>
      <c r="D772" s="105">
        <v>3</v>
      </c>
      <c r="E772">
        <v>0.4</v>
      </c>
      <c r="G772" s="103">
        <v>0.4</v>
      </c>
      <c r="H772" s="102">
        <f t="shared" si="11"/>
        <v>6369.2000000000007</v>
      </c>
    </row>
    <row r="773" spans="1:8" x14ac:dyDescent="0.2">
      <c r="A773" s="71" t="s">
        <v>1294</v>
      </c>
      <c r="B773" s="71" t="s">
        <v>1293</v>
      </c>
      <c r="C773" s="96" t="s">
        <v>1648</v>
      </c>
      <c r="D773" s="105">
        <v>3</v>
      </c>
      <c r="E773">
        <v>0.53</v>
      </c>
      <c r="G773" s="103">
        <v>0.53</v>
      </c>
      <c r="H773" s="102">
        <f t="shared" si="11"/>
        <v>8439.19</v>
      </c>
    </row>
    <row r="774" spans="1:8" x14ac:dyDescent="0.2">
      <c r="A774" s="71" t="s">
        <v>1295</v>
      </c>
      <c r="B774" s="71" t="s">
        <v>1293</v>
      </c>
      <c r="C774" s="96" t="s">
        <v>1648</v>
      </c>
      <c r="D774" s="105">
        <v>5</v>
      </c>
      <c r="E774">
        <v>0.74</v>
      </c>
      <c r="G774" s="103">
        <v>0.74</v>
      </c>
      <c r="H774" s="102">
        <f t="shared" si="11"/>
        <v>11783.02</v>
      </c>
    </row>
    <row r="775" spans="1:8" x14ac:dyDescent="0.2">
      <c r="A775" s="71" t="s">
        <v>1296</v>
      </c>
      <c r="B775" s="71" t="s">
        <v>1293</v>
      </c>
      <c r="C775" s="96" t="s">
        <v>1648</v>
      </c>
      <c r="D775" s="105">
        <v>8</v>
      </c>
      <c r="E775">
        <v>1.4</v>
      </c>
      <c r="G775" s="103">
        <v>1.4</v>
      </c>
      <c r="H775" s="102">
        <f t="shared" si="11"/>
        <v>22292.199999999997</v>
      </c>
    </row>
    <row r="776" spans="1:8" x14ac:dyDescent="0.2">
      <c r="A776" s="71" t="s">
        <v>1297</v>
      </c>
      <c r="B776" s="71" t="s">
        <v>1298</v>
      </c>
      <c r="C776" s="96" t="s">
        <v>1648</v>
      </c>
      <c r="D776" s="105">
        <v>2</v>
      </c>
      <c r="E776">
        <v>0.42</v>
      </c>
      <c r="G776" s="103">
        <v>0.42</v>
      </c>
      <c r="H776" s="102">
        <f t="shared" si="11"/>
        <v>6687.66</v>
      </c>
    </row>
    <row r="777" spans="1:8" x14ac:dyDescent="0.2">
      <c r="A777" s="71" t="s">
        <v>1299</v>
      </c>
      <c r="B777" s="71" t="s">
        <v>1298</v>
      </c>
      <c r="C777" s="96" t="s">
        <v>1648</v>
      </c>
      <c r="D777" s="105">
        <v>2</v>
      </c>
      <c r="E777">
        <v>0.54</v>
      </c>
      <c r="G777" s="103">
        <v>0.54</v>
      </c>
      <c r="H777" s="102">
        <f t="shared" si="11"/>
        <v>8598.42</v>
      </c>
    </row>
    <row r="778" spans="1:8" x14ac:dyDescent="0.2">
      <c r="A778" s="71" t="s">
        <v>1300</v>
      </c>
      <c r="B778" s="71" t="s">
        <v>1298</v>
      </c>
      <c r="C778" s="96" t="s">
        <v>1648</v>
      </c>
      <c r="D778" s="105">
        <v>3</v>
      </c>
      <c r="E778">
        <v>0.83</v>
      </c>
      <c r="G778" s="103">
        <v>0.83</v>
      </c>
      <c r="H778" s="102">
        <f t="shared" si="11"/>
        <v>13216.09</v>
      </c>
    </row>
    <row r="779" spans="1:8" x14ac:dyDescent="0.2">
      <c r="A779" s="71" t="s">
        <v>1301</v>
      </c>
      <c r="B779" s="71" t="s">
        <v>1298</v>
      </c>
      <c r="C779" s="96" t="s">
        <v>1648</v>
      </c>
      <c r="D779" s="105">
        <v>7</v>
      </c>
      <c r="E779">
        <v>1.56</v>
      </c>
      <c r="G779" s="103">
        <v>1.56</v>
      </c>
      <c r="H779" s="102">
        <f t="shared" si="11"/>
        <v>24839.88</v>
      </c>
    </row>
    <row r="780" spans="1:8" x14ac:dyDescent="0.2">
      <c r="A780" s="71" t="s">
        <v>1302</v>
      </c>
      <c r="B780" s="71" t="s">
        <v>1303</v>
      </c>
      <c r="C780" s="96" t="s">
        <v>1648</v>
      </c>
      <c r="D780" s="105">
        <v>2</v>
      </c>
      <c r="E780">
        <v>0.36</v>
      </c>
      <c r="G780" s="103">
        <v>0.36</v>
      </c>
      <c r="H780" s="102">
        <f t="shared" si="11"/>
        <v>5732.28</v>
      </c>
    </row>
    <row r="781" spans="1:8" x14ac:dyDescent="0.2">
      <c r="A781" s="71" t="s">
        <v>1304</v>
      </c>
      <c r="B781" s="71" t="s">
        <v>1303</v>
      </c>
      <c r="C781" s="96" t="s">
        <v>1648</v>
      </c>
      <c r="D781" s="105">
        <v>3</v>
      </c>
      <c r="E781">
        <v>0.6</v>
      </c>
      <c r="G781" s="103">
        <v>0.6</v>
      </c>
      <c r="H781" s="102">
        <f t="shared" si="11"/>
        <v>9553.7999999999993</v>
      </c>
    </row>
    <row r="782" spans="1:8" x14ac:dyDescent="0.2">
      <c r="A782" s="71" t="s">
        <v>1305</v>
      </c>
      <c r="B782" s="71" t="s">
        <v>1303</v>
      </c>
      <c r="C782" s="96" t="s">
        <v>1648</v>
      </c>
      <c r="D782" s="105">
        <v>5</v>
      </c>
      <c r="E782">
        <v>1</v>
      </c>
      <c r="G782" s="103">
        <v>1</v>
      </c>
      <c r="H782" s="102">
        <f t="shared" si="11"/>
        <v>15923</v>
      </c>
    </row>
    <row r="783" spans="1:8" x14ac:dyDescent="0.2">
      <c r="A783" s="71" t="s">
        <v>1306</v>
      </c>
      <c r="B783" s="71" t="s">
        <v>1303</v>
      </c>
      <c r="C783" s="96" t="s">
        <v>1648</v>
      </c>
      <c r="D783" s="105">
        <v>9</v>
      </c>
      <c r="E783">
        <v>1.98</v>
      </c>
      <c r="G783" s="103">
        <v>1.98</v>
      </c>
      <c r="H783" s="102">
        <f t="shared" si="11"/>
        <v>31527.54</v>
      </c>
    </row>
    <row r="784" spans="1:8" x14ac:dyDescent="0.2">
      <c r="A784" s="71" t="s">
        <v>1307</v>
      </c>
      <c r="B784" s="71" t="s">
        <v>1308</v>
      </c>
      <c r="C784" s="96" t="s">
        <v>1648</v>
      </c>
      <c r="D784" s="105">
        <v>2</v>
      </c>
      <c r="E784">
        <v>0.47</v>
      </c>
      <c r="G784" s="103">
        <v>0.47</v>
      </c>
      <c r="H784" s="102">
        <f t="shared" si="11"/>
        <v>7483.8099999999995</v>
      </c>
    </row>
    <row r="785" spans="1:8" x14ac:dyDescent="0.2">
      <c r="A785" s="71" t="s">
        <v>1309</v>
      </c>
      <c r="B785" s="71" t="s">
        <v>1308</v>
      </c>
      <c r="C785" s="96" t="s">
        <v>1648</v>
      </c>
      <c r="D785" s="105">
        <v>3</v>
      </c>
      <c r="E785">
        <v>0.62</v>
      </c>
      <c r="G785" s="103">
        <v>0.62</v>
      </c>
      <c r="H785" s="102">
        <f t="shared" si="11"/>
        <v>9872.26</v>
      </c>
    </row>
    <row r="786" spans="1:8" x14ac:dyDescent="0.2">
      <c r="A786" s="71" t="s">
        <v>1310</v>
      </c>
      <c r="B786" s="71" t="s">
        <v>1308</v>
      </c>
      <c r="C786" s="96" t="s">
        <v>1648</v>
      </c>
      <c r="D786" s="105">
        <v>5</v>
      </c>
      <c r="E786">
        <v>0.89</v>
      </c>
      <c r="G786" s="103">
        <v>0.89</v>
      </c>
      <c r="H786" s="102">
        <f t="shared" ref="H786:H849" si="12">G786*15923</f>
        <v>14171.47</v>
      </c>
    </row>
    <row r="787" spans="1:8" ht="13.5" customHeight="1" x14ac:dyDescent="0.2">
      <c r="A787" s="71" t="s">
        <v>1311</v>
      </c>
      <c r="B787" s="71" t="s">
        <v>1308</v>
      </c>
      <c r="C787" s="96" t="s">
        <v>1648</v>
      </c>
      <c r="D787" s="105">
        <v>10</v>
      </c>
      <c r="E787">
        <v>2.1</v>
      </c>
      <c r="G787" s="103">
        <v>2.1</v>
      </c>
      <c r="H787" s="102">
        <f t="shared" si="12"/>
        <v>33438.300000000003</v>
      </c>
    </row>
    <row r="788" spans="1:8" ht="13.5" x14ac:dyDescent="0.25">
      <c r="A788" s="71" t="s">
        <v>1766</v>
      </c>
      <c r="B788" s="121" t="s">
        <v>1767</v>
      </c>
      <c r="C788" s="115" t="s">
        <v>1648</v>
      </c>
      <c r="D788" s="117">
        <v>2</v>
      </c>
      <c r="E788" s="123">
        <v>0.44285579838668199</v>
      </c>
      <c r="F788" s="123"/>
      <c r="G788" s="123">
        <v>0.44285579838668199</v>
      </c>
      <c r="H788" s="102">
        <f t="shared" si="12"/>
        <v>7051.5928777111376</v>
      </c>
    </row>
    <row r="789" spans="1:8" ht="13.5" x14ac:dyDescent="0.25">
      <c r="A789" s="120" t="s">
        <v>1768</v>
      </c>
      <c r="B789" s="121" t="s">
        <v>1767</v>
      </c>
      <c r="C789" s="115" t="s">
        <v>1648</v>
      </c>
      <c r="D789" s="117">
        <v>3</v>
      </c>
      <c r="E789" s="123">
        <v>0.58711117992422324</v>
      </c>
      <c r="F789" s="123"/>
      <c r="G789" s="123">
        <v>0.58711117992422324</v>
      </c>
      <c r="H789" s="102">
        <f t="shared" si="12"/>
        <v>9348.571317933407</v>
      </c>
    </row>
    <row r="790" spans="1:8" ht="13.5" x14ac:dyDescent="0.25">
      <c r="A790" s="120" t="s">
        <v>1769</v>
      </c>
      <c r="B790" s="121" t="s">
        <v>1767</v>
      </c>
      <c r="C790" s="115" t="s">
        <v>1648</v>
      </c>
      <c r="D790" s="117">
        <v>5</v>
      </c>
      <c r="E790" s="123">
        <v>0.91871339312198463</v>
      </c>
      <c r="F790" s="123"/>
      <c r="G790" s="123">
        <v>0.91871339312198463</v>
      </c>
      <c r="H790" s="102">
        <f t="shared" si="12"/>
        <v>14628.673358681361</v>
      </c>
    </row>
    <row r="791" spans="1:8" ht="13.5" x14ac:dyDescent="0.25">
      <c r="A791" s="120" t="s">
        <v>1770</v>
      </c>
      <c r="B791" s="121" t="s">
        <v>1767</v>
      </c>
      <c r="C791" s="115" t="s">
        <v>1648</v>
      </c>
      <c r="D791" s="117">
        <v>9</v>
      </c>
      <c r="E791" s="123">
        <v>1.9638933902917999</v>
      </c>
      <c r="F791" s="123"/>
      <c r="G791" s="123">
        <v>1.9638933902917999</v>
      </c>
      <c r="H791" s="102">
        <f t="shared" si="12"/>
        <v>31271.074453616329</v>
      </c>
    </row>
    <row r="792" spans="1:8" ht="13.5" x14ac:dyDescent="0.25">
      <c r="A792" s="120" t="s">
        <v>1771</v>
      </c>
      <c r="B792" s="121" t="s">
        <v>1772</v>
      </c>
      <c r="C792" s="115" t="s">
        <v>1648</v>
      </c>
      <c r="D792" s="117">
        <v>2</v>
      </c>
      <c r="E792" s="123">
        <v>0.45097152746912988</v>
      </c>
      <c r="F792" s="123"/>
      <c r="G792" s="123">
        <v>0.45097152746912988</v>
      </c>
      <c r="H792" s="102">
        <f t="shared" si="12"/>
        <v>7180.819631890955</v>
      </c>
    </row>
    <row r="793" spans="1:8" ht="13.5" x14ac:dyDescent="0.25">
      <c r="A793" s="120" t="s">
        <v>1773</v>
      </c>
      <c r="B793" s="121" t="s">
        <v>1772</v>
      </c>
      <c r="C793" s="115" t="s">
        <v>1648</v>
      </c>
      <c r="D793" s="117">
        <v>2</v>
      </c>
      <c r="E793" s="123">
        <v>0.55256673062602146</v>
      </c>
      <c r="F793" s="123"/>
      <c r="G793" s="123">
        <v>0.55256673062602146</v>
      </c>
      <c r="H793" s="102">
        <f t="shared" si="12"/>
        <v>8798.5200517581397</v>
      </c>
    </row>
    <row r="794" spans="1:8" ht="13.5" x14ac:dyDescent="0.25">
      <c r="A794" s="120" t="s">
        <v>1774</v>
      </c>
      <c r="B794" s="121" t="s">
        <v>1772</v>
      </c>
      <c r="C794" s="115" t="s">
        <v>1648</v>
      </c>
      <c r="D794" s="117">
        <v>4</v>
      </c>
      <c r="E794" s="123">
        <v>0.81599171808933368</v>
      </c>
      <c r="F794" s="123"/>
      <c r="G794" s="123">
        <v>0.81599171808933368</v>
      </c>
      <c r="H794" s="102">
        <f t="shared" si="12"/>
        <v>12993.03612713646</v>
      </c>
    </row>
    <row r="795" spans="1:8" ht="13.5" x14ac:dyDescent="0.25">
      <c r="A795" s="120" t="s">
        <v>1775</v>
      </c>
      <c r="B795" s="121" t="s">
        <v>1772</v>
      </c>
      <c r="C795" s="115" t="s">
        <v>1648</v>
      </c>
      <c r="D795" s="117">
        <v>7</v>
      </c>
      <c r="E795" s="123">
        <v>1.6617627333586857</v>
      </c>
      <c r="F795" s="123"/>
      <c r="G795" s="123">
        <v>1.6617627333586857</v>
      </c>
      <c r="H795" s="102">
        <f t="shared" si="12"/>
        <v>26460.248003270353</v>
      </c>
    </row>
    <row r="796" spans="1:8" x14ac:dyDescent="0.2">
      <c r="A796" s="71" t="s">
        <v>1312</v>
      </c>
      <c r="B796" s="71" t="s">
        <v>1313</v>
      </c>
      <c r="C796" s="96" t="s">
        <v>1648</v>
      </c>
      <c r="D796" s="105">
        <v>2</v>
      </c>
      <c r="E796">
        <v>1.1399999999999999</v>
      </c>
      <c r="G796" s="103">
        <v>1.1399999999999999</v>
      </c>
      <c r="H796" s="102">
        <f t="shared" si="12"/>
        <v>18152.219999999998</v>
      </c>
    </row>
    <row r="797" spans="1:8" x14ac:dyDescent="0.2">
      <c r="A797" s="71" t="s">
        <v>1314</v>
      </c>
      <c r="B797" s="71" t="s">
        <v>1313</v>
      </c>
      <c r="C797" s="96" t="s">
        <v>1648</v>
      </c>
      <c r="D797" s="105">
        <v>2</v>
      </c>
      <c r="E797">
        <v>1.27</v>
      </c>
      <c r="G797" s="103">
        <v>1.27</v>
      </c>
      <c r="H797" s="102">
        <f t="shared" si="12"/>
        <v>20222.21</v>
      </c>
    </row>
    <row r="798" spans="1:8" x14ac:dyDescent="0.2">
      <c r="A798" s="71" t="s">
        <v>1315</v>
      </c>
      <c r="B798" s="71" t="s">
        <v>1313</v>
      </c>
      <c r="C798" s="96" t="s">
        <v>1648</v>
      </c>
      <c r="D798" s="105">
        <v>5</v>
      </c>
      <c r="E798">
        <v>2.02</v>
      </c>
      <c r="G798" s="103">
        <v>2.02</v>
      </c>
      <c r="H798" s="102">
        <f t="shared" si="12"/>
        <v>32164.46</v>
      </c>
    </row>
    <row r="799" spans="1:8" x14ac:dyDescent="0.2">
      <c r="A799" s="71" t="s">
        <v>1316</v>
      </c>
      <c r="B799" s="71" t="s">
        <v>1313</v>
      </c>
      <c r="C799" s="96" t="s">
        <v>1648</v>
      </c>
      <c r="D799" s="105">
        <v>13</v>
      </c>
      <c r="E799">
        <v>4.2300000000000004</v>
      </c>
      <c r="G799" s="103">
        <v>4.2300000000000004</v>
      </c>
      <c r="H799" s="102">
        <f t="shared" si="12"/>
        <v>67354.290000000008</v>
      </c>
    </row>
    <row r="800" spans="1:8" x14ac:dyDescent="0.2">
      <c r="A800" s="71" t="s">
        <v>1317</v>
      </c>
      <c r="B800" s="71" t="s">
        <v>1318</v>
      </c>
      <c r="C800" s="96" t="s">
        <v>1648</v>
      </c>
      <c r="D800" s="105">
        <v>2</v>
      </c>
      <c r="E800">
        <v>0.68</v>
      </c>
      <c r="G800" s="103">
        <v>0.68</v>
      </c>
      <c r="H800" s="102">
        <f t="shared" si="12"/>
        <v>10827.640000000001</v>
      </c>
    </row>
    <row r="801" spans="1:8" x14ac:dyDescent="0.2">
      <c r="A801" s="71" t="s">
        <v>1319</v>
      </c>
      <c r="B801" s="71" t="s">
        <v>1318</v>
      </c>
      <c r="C801" s="96" t="s">
        <v>1648</v>
      </c>
      <c r="D801" s="105">
        <v>2</v>
      </c>
      <c r="E801">
        <v>1.21</v>
      </c>
      <c r="G801" s="103">
        <v>1.21</v>
      </c>
      <c r="H801" s="102">
        <f t="shared" si="12"/>
        <v>19266.829999999998</v>
      </c>
    </row>
    <row r="802" spans="1:8" x14ac:dyDescent="0.2">
      <c r="A802" s="71" t="s">
        <v>1320</v>
      </c>
      <c r="B802" s="71" t="s">
        <v>1318</v>
      </c>
      <c r="C802" s="96" t="s">
        <v>1648</v>
      </c>
      <c r="D802" s="105">
        <v>7</v>
      </c>
      <c r="E802">
        <v>1.58</v>
      </c>
      <c r="G802" s="103">
        <v>1.58</v>
      </c>
      <c r="H802" s="102">
        <f t="shared" si="12"/>
        <v>25158.34</v>
      </c>
    </row>
    <row r="803" spans="1:8" x14ac:dyDescent="0.2">
      <c r="A803" s="71" t="s">
        <v>1321</v>
      </c>
      <c r="B803" s="71" t="s">
        <v>1318</v>
      </c>
      <c r="C803" s="96" t="s">
        <v>1648</v>
      </c>
      <c r="D803" s="105">
        <v>17</v>
      </c>
      <c r="E803">
        <v>4.3499999999999996</v>
      </c>
      <c r="G803" s="103">
        <v>4.3499999999999996</v>
      </c>
      <c r="H803" s="102">
        <f t="shared" si="12"/>
        <v>69265.049999999988</v>
      </c>
    </row>
    <row r="804" spans="1:8" x14ac:dyDescent="0.2">
      <c r="A804" s="71" t="s">
        <v>1322</v>
      </c>
      <c r="B804" s="71" t="s">
        <v>1323</v>
      </c>
      <c r="C804" s="96" t="s">
        <v>1648</v>
      </c>
      <c r="D804" s="105">
        <v>2</v>
      </c>
      <c r="E804">
        <v>0.55000000000000004</v>
      </c>
      <c r="G804" s="103">
        <v>0.55000000000000004</v>
      </c>
      <c r="H804" s="102">
        <f t="shared" si="12"/>
        <v>8757.6500000000015</v>
      </c>
    </row>
    <row r="805" spans="1:8" x14ac:dyDescent="0.2">
      <c r="A805" s="71" t="s">
        <v>1324</v>
      </c>
      <c r="B805" s="71" t="s">
        <v>1323</v>
      </c>
      <c r="C805" s="96" t="s">
        <v>1648</v>
      </c>
      <c r="D805" s="105">
        <v>2</v>
      </c>
      <c r="E805">
        <v>0.66</v>
      </c>
      <c r="G805" s="103">
        <v>0.66</v>
      </c>
      <c r="H805" s="102">
        <f t="shared" si="12"/>
        <v>10509.18</v>
      </c>
    </row>
    <row r="806" spans="1:8" x14ac:dyDescent="0.2">
      <c r="A806" s="71" t="s">
        <v>1325</v>
      </c>
      <c r="B806" s="71" t="s">
        <v>1323</v>
      </c>
      <c r="C806" s="96" t="s">
        <v>1648</v>
      </c>
      <c r="D806" s="105">
        <v>5</v>
      </c>
      <c r="E806">
        <v>1.19</v>
      </c>
      <c r="G806" s="103">
        <v>1.19</v>
      </c>
      <c r="H806" s="102">
        <f t="shared" si="12"/>
        <v>18948.37</v>
      </c>
    </row>
    <row r="807" spans="1:8" x14ac:dyDescent="0.2">
      <c r="A807" s="71" t="s">
        <v>1326</v>
      </c>
      <c r="B807" s="71" t="s">
        <v>1323</v>
      </c>
      <c r="C807" s="96" t="s">
        <v>1648</v>
      </c>
      <c r="D807" s="105">
        <v>11</v>
      </c>
      <c r="E807">
        <v>2.79</v>
      </c>
      <c r="G807" s="103">
        <v>2.79</v>
      </c>
      <c r="H807" s="102">
        <f t="shared" si="12"/>
        <v>44425.17</v>
      </c>
    </row>
    <row r="808" spans="1:8" x14ac:dyDescent="0.2">
      <c r="A808" s="71" t="s">
        <v>1327</v>
      </c>
      <c r="B808" s="71" t="s">
        <v>1328</v>
      </c>
      <c r="C808" s="96" t="s">
        <v>1648</v>
      </c>
      <c r="D808" s="105">
        <v>2</v>
      </c>
      <c r="E808">
        <v>0.6</v>
      </c>
      <c r="G808" s="103">
        <v>0.6</v>
      </c>
      <c r="H808" s="102">
        <f t="shared" si="12"/>
        <v>9553.7999999999993</v>
      </c>
    </row>
    <row r="809" spans="1:8" x14ac:dyDescent="0.2">
      <c r="A809" s="71" t="s">
        <v>1329</v>
      </c>
      <c r="B809" s="71" t="s">
        <v>1328</v>
      </c>
      <c r="C809" s="96" t="s">
        <v>1648</v>
      </c>
      <c r="D809" s="105">
        <v>5</v>
      </c>
      <c r="E809">
        <v>1.17</v>
      </c>
      <c r="G809" s="103">
        <v>1.17</v>
      </c>
      <c r="H809" s="102">
        <f t="shared" si="12"/>
        <v>18629.91</v>
      </c>
    </row>
    <row r="810" spans="1:8" x14ac:dyDescent="0.2">
      <c r="A810" s="71" t="s">
        <v>1330</v>
      </c>
      <c r="B810" s="71" t="s">
        <v>1328</v>
      </c>
      <c r="C810" s="96" t="s">
        <v>1648</v>
      </c>
      <c r="D810" s="105">
        <v>9</v>
      </c>
      <c r="E810">
        <v>2.06</v>
      </c>
      <c r="G810" s="103">
        <v>2.06</v>
      </c>
      <c r="H810" s="102">
        <f t="shared" si="12"/>
        <v>32801.379999999997</v>
      </c>
    </row>
    <row r="811" spans="1:8" x14ac:dyDescent="0.2">
      <c r="A811" s="71" t="s">
        <v>1331</v>
      </c>
      <c r="B811" s="71" t="s">
        <v>1328</v>
      </c>
      <c r="C811" s="96" t="s">
        <v>1648</v>
      </c>
      <c r="D811" s="105">
        <v>17</v>
      </c>
      <c r="E811">
        <v>4.16</v>
      </c>
      <c r="G811" s="103">
        <v>4.16</v>
      </c>
      <c r="H811" s="102">
        <f t="shared" si="12"/>
        <v>66239.680000000008</v>
      </c>
    </row>
    <row r="812" spans="1:8" x14ac:dyDescent="0.2">
      <c r="A812" s="71" t="s">
        <v>1332</v>
      </c>
      <c r="B812" s="71" t="s">
        <v>1333</v>
      </c>
      <c r="C812" s="96" t="s">
        <v>1648</v>
      </c>
      <c r="D812" s="105">
        <v>2</v>
      </c>
      <c r="E812">
        <v>0.75</v>
      </c>
      <c r="G812" s="103">
        <v>0.75</v>
      </c>
      <c r="H812" s="102">
        <f t="shared" si="12"/>
        <v>11942.25</v>
      </c>
    </row>
    <row r="813" spans="1:8" x14ac:dyDescent="0.2">
      <c r="A813" s="71" t="s">
        <v>1334</v>
      </c>
      <c r="B813" s="71" t="s">
        <v>1333</v>
      </c>
      <c r="C813" s="96" t="s">
        <v>1648</v>
      </c>
      <c r="D813" s="105">
        <v>2</v>
      </c>
      <c r="E813">
        <v>1.18</v>
      </c>
      <c r="G813" s="103">
        <v>1.18</v>
      </c>
      <c r="H813" s="102">
        <f t="shared" si="12"/>
        <v>18789.14</v>
      </c>
    </row>
    <row r="814" spans="1:8" x14ac:dyDescent="0.2">
      <c r="A814" s="71" t="s">
        <v>1335</v>
      </c>
      <c r="B814" s="71" t="s">
        <v>1333</v>
      </c>
      <c r="C814" s="96" t="s">
        <v>1648</v>
      </c>
      <c r="D814" s="105">
        <v>5</v>
      </c>
      <c r="E814">
        <v>1.42</v>
      </c>
      <c r="G814" s="103">
        <v>1.42</v>
      </c>
      <c r="H814" s="102">
        <f t="shared" si="12"/>
        <v>22610.66</v>
      </c>
    </row>
    <row r="815" spans="1:8" x14ac:dyDescent="0.2">
      <c r="A815" s="71" t="s">
        <v>1336</v>
      </c>
      <c r="B815" s="71" t="s">
        <v>1333</v>
      </c>
      <c r="C815" s="96" t="s">
        <v>1648</v>
      </c>
      <c r="D815" s="105">
        <v>12</v>
      </c>
      <c r="E815">
        <v>2.74</v>
      </c>
      <c r="G815" s="103">
        <v>2.74</v>
      </c>
      <c r="H815" s="102">
        <f t="shared" si="12"/>
        <v>43629.020000000004</v>
      </c>
    </row>
    <row r="816" spans="1:8" x14ac:dyDescent="0.2">
      <c r="A816" s="71" t="s">
        <v>1337</v>
      </c>
      <c r="B816" s="71" t="s">
        <v>1338</v>
      </c>
      <c r="C816" s="96" t="s">
        <v>1648</v>
      </c>
      <c r="D816" s="105">
        <v>2</v>
      </c>
      <c r="E816">
        <v>0.42</v>
      </c>
      <c r="G816" s="103">
        <v>0.42</v>
      </c>
      <c r="H816" s="102">
        <f t="shared" si="12"/>
        <v>6687.66</v>
      </c>
    </row>
    <row r="817" spans="1:8" x14ac:dyDescent="0.2">
      <c r="A817" s="71" t="s">
        <v>1339</v>
      </c>
      <c r="B817" s="71" t="s">
        <v>1338</v>
      </c>
      <c r="C817" s="96" t="s">
        <v>1648</v>
      </c>
      <c r="D817" s="105">
        <v>4</v>
      </c>
      <c r="E817">
        <v>0.65</v>
      </c>
      <c r="G817" s="103">
        <v>0.65</v>
      </c>
      <c r="H817" s="102">
        <f t="shared" si="12"/>
        <v>10349.950000000001</v>
      </c>
    </row>
    <row r="818" spans="1:8" x14ac:dyDescent="0.2">
      <c r="A818" s="71" t="s">
        <v>1340</v>
      </c>
      <c r="B818" s="71" t="s">
        <v>1338</v>
      </c>
      <c r="C818" s="96" t="s">
        <v>1648</v>
      </c>
      <c r="D818" s="105">
        <v>6</v>
      </c>
      <c r="E818">
        <v>0.94</v>
      </c>
      <c r="G818" s="103">
        <v>0.94</v>
      </c>
      <c r="H818" s="102">
        <f t="shared" si="12"/>
        <v>14967.619999999999</v>
      </c>
    </row>
    <row r="819" spans="1:8" x14ac:dyDescent="0.2">
      <c r="A819" s="71" t="s">
        <v>1341</v>
      </c>
      <c r="B819" s="71" t="s">
        <v>1338</v>
      </c>
      <c r="C819" s="96" t="s">
        <v>1648</v>
      </c>
      <c r="D819" s="105">
        <v>9</v>
      </c>
      <c r="E819">
        <v>1.76</v>
      </c>
      <c r="G819" s="103">
        <v>1.76</v>
      </c>
      <c r="H819" s="102">
        <f t="shared" si="12"/>
        <v>28024.48</v>
      </c>
    </row>
    <row r="820" spans="1:8" x14ac:dyDescent="0.2">
      <c r="A820" s="71" t="s">
        <v>1342</v>
      </c>
      <c r="B820" s="71" t="s">
        <v>1343</v>
      </c>
      <c r="C820" s="96" t="s">
        <v>1648</v>
      </c>
      <c r="D820" s="105">
        <v>2</v>
      </c>
      <c r="E820">
        <v>0.41</v>
      </c>
      <c r="G820" s="103">
        <v>0.41</v>
      </c>
      <c r="H820" s="102">
        <f t="shared" si="12"/>
        <v>6528.4299999999994</v>
      </c>
    </row>
    <row r="821" spans="1:8" x14ac:dyDescent="0.2">
      <c r="A821" s="71" t="s">
        <v>1344</v>
      </c>
      <c r="B821" s="71" t="s">
        <v>1343</v>
      </c>
      <c r="C821" s="96" t="s">
        <v>1648</v>
      </c>
      <c r="D821" s="105">
        <v>3</v>
      </c>
      <c r="E821">
        <v>0.56000000000000005</v>
      </c>
      <c r="G821" s="103">
        <v>0.56000000000000005</v>
      </c>
      <c r="H821" s="102">
        <f t="shared" si="12"/>
        <v>8916.880000000001</v>
      </c>
    </row>
    <row r="822" spans="1:8" x14ac:dyDescent="0.2">
      <c r="A822" s="71" t="s">
        <v>1345</v>
      </c>
      <c r="B822" s="71" t="s">
        <v>1343</v>
      </c>
      <c r="C822" s="96" t="s">
        <v>1648</v>
      </c>
      <c r="D822" s="105">
        <v>5</v>
      </c>
      <c r="E822">
        <v>0.8</v>
      </c>
      <c r="G822" s="103">
        <v>0.8</v>
      </c>
      <c r="H822" s="102">
        <f t="shared" si="12"/>
        <v>12738.400000000001</v>
      </c>
    </row>
    <row r="823" spans="1:8" x14ac:dyDescent="0.2">
      <c r="A823" s="71" t="s">
        <v>1346</v>
      </c>
      <c r="B823" s="71" t="s">
        <v>1343</v>
      </c>
      <c r="C823" s="96" t="s">
        <v>1648</v>
      </c>
      <c r="D823" s="105">
        <v>8</v>
      </c>
      <c r="E823">
        <v>1.48</v>
      </c>
      <c r="G823" s="103">
        <v>1.48</v>
      </c>
      <c r="H823" s="102">
        <f t="shared" si="12"/>
        <v>23566.04</v>
      </c>
    </row>
    <row r="824" spans="1:8" x14ac:dyDescent="0.2">
      <c r="A824" s="71" t="s">
        <v>1347</v>
      </c>
      <c r="B824" s="71" t="s">
        <v>1348</v>
      </c>
      <c r="C824" s="96" t="s">
        <v>1648</v>
      </c>
      <c r="D824" s="105">
        <v>3</v>
      </c>
      <c r="E824">
        <v>1.1599999999999999</v>
      </c>
      <c r="G824" s="103">
        <v>1.1599999999999999</v>
      </c>
      <c r="H824" s="102">
        <f t="shared" si="12"/>
        <v>18470.68</v>
      </c>
    </row>
    <row r="825" spans="1:8" x14ac:dyDescent="0.2">
      <c r="A825" s="71" t="s">
        <v>1349</v>
      </c>
      <c r="B825" s="71" t="s">
        <v>1348</v>
      </c>
      <c r="C825" s="96" t="s">
        <v>1648</v>
      </c>
      <c r="D825" s="105">
        <v>4</v>
      </c>
      <c r="E825">
        <v>1.43</v>
      </c>
      <c r="G825" s="103">
        <v>1.43</v>
      </c>
      <c r="H825" s="102">
        <f t="shared" si="12"/>
        <v>22769.89</v>
      </c>
    </row>
    <row r="826" spans="1:8" x14ac:dyDescent="0.2">
      <c r="A826" s="71" t="s">
        <v>1350</v>
      </c>
      <c r="B826" s="71" t="s">
        <v>1348</v>
      </c>
      <c r="C826" s="96" t="s">
        <v>1648</v>
      </c>
      <c r="D826" s="105">
        <v>8</v>
      </c>
      <c r="E826">
        <v>2.57</v>
      </c>
      <c r="G826" s="103">
        <v>2.57</v>
      </c>
      <c r="H826" s="102">
        <f t="shared" si="12"/>
        <v>40922.11</v>
      </c>
    </row>
    <row r="827" spans="1:8" x14ac:dyDescent="0.2">
      <c r="A827" s="71" t="s">
        <v>1351</v>
      </c>
      <c r="B827" s="71" t="s">
        <v>1348</v>
      </c>
      <c r="C827" s="96" t="s">
        <v>1648</v>
      </c>
      <c r="D827" s="105">
        <v>17</v>
      </c>
      <c r="E827">
        <v>6.35</v>
      </c>
      <c r="G827" s="103">
        <v>6.35</v>
      </c>
      <c r="H827" s="102">
        <f t="shared" si="12"/>
        <v>101111.04999999999</v>
      </c>
    </row>
    <row r="828" spans="1:8" x14ac:dyDescent="0.2">
      <c r="A828" s="71" t="s">
        <v>1352</v>
      </c>
      <c r="B828" s="71" t="s">
        <v>1353</v>
      </c>
      <c r="C828" s="96" t="s">
        <v>1648</v>
      </c>
      <c r="D828" s="105">
        <v>3</v>
      </c>
      <c r="E828">
        <v>1.1499999999999999</v>
      </c>
      <c r="G828" s="103">
        <v>1.1499999999999999</v>
      </c>
      <c r="H828" s="102">
        <f t="shared" si="12"/>
        <v>18311.449999999997</v>
      </c>
    </row>
    <row r="829" spans="1:8" x14ac:dyDescent="0.2">
      <c r="A829" s="71" t="s">
        <v>1354</v>
      </c>
      <c r="B829" s="71" t="s">
        <v>1353</v>
      </c>
      <c r="C829" s="96" t="s">
        <v>1648</v>
      </c>
      <c r="D829" s="105">
        <v>5</v>
      </c>
      <c r="E829">
        <v>1.46</v>
      </c>
      <c r="G829" s="103">
        <v>1.46</v>
      </c>
      <c r="H829" s="102">
        <f t="shared" si="12"/>
        <v>23247.579999999998</v>
      </c>
    </row>
    <row r="830" spans="1:8" x14ac:dyDescent="0.2">
      <c r="A830" s="71" t="s">
        <v>1355</v>
      </c>
      <c r="B830" s="71" t="s">
        <v>1353</v>
      </c>
      <c r="C830" s="96" t="s">
        <v>1648</v>
      </c>
      <c r="D830" s="105">
        <v>9</v>
      </c>
      <c r="E830">
        <v>2.39</v>
      </c>
      <c r="G830" s="103">
        <v>2.39</v>
      </c>
      <c r="H830" s="102">
        <f t="shared" si="12"/>
        <v>38055.97</v>
      </c>
    </row>
    <row r="831" spans="1:8" x14ac:dyDescent="0.2">
      <c r="A831" s="71" t="s">
        <v>1356</v>
      </c>
      <c r="B831" s="71" t="s">
        <v>1353</v>
      </c>
      <c r="C831" s="96" t="s">
        <v>1648</v>
      </c>
      <c r="D831" s="105">
        <v>17</v>
      </c>
      <c r="E831">
        <v>4.8899999999999997</v>
      </c>
      <c r="G831" s="103">
        <v>4.8899999999999997</v>
      </c>
      <c r="H831" s="102">
        <f t="shared" si="12"/>
        <v>77863.47</v>
      </c>
    </row>
    <row r="832" spans="1:8" x14ac:dyDescent="0.2">
      <c r="A832" s="71" t="s">
        <v>1357</v>
      </c>
      <c r="B832" s="71" t="s">
        <v>1358</v>
      </c>
      <c r="C832" s="96" t="s">
        <v>1648</v>
      </c>
      <c r="D832" s="105">
        <v>2</v>
      </c>
      <c r="E832">
        <v>1.02</v>
      </c>
      <c r="G832" s="103">
        <v>1.02</v>
      </c>
      <c r="H832" s="102">
        <f t="shared" si="12"/>
        <v>16241.460000000001</v>
      </c>
    </row>
    <row r="833" spans="1:8" x14ac:dyDescent="0.2">
      <c r="A833" s="71" t="s">
        <v>1359</v>
      </c>
      <c r="B833" s="71" t="s">
        <v>1358</v>
      </c>
      <c r="C833" s="96" t="s">
        <v>1648</v>
      </c>
      <c r="D833" s="105">
        <v>3</v>
      </c>
      <c r="E833">
        <v>1.17</v>
      </c>
      <c r="G833" s="103">
        <v>1.17</v>
      </c>
      <c r="H833" s="102">
        <f t="shared" si="12"/>
        <v>18629.91</v>
      </c>
    </row>
    <row r="834" spans="1:8" x14ac:dyDescent="0.2">
      <c r="A834" s="71" t="s">
        <v>1360</v>
      </c>
      <c r="B834" s="71" t="s">
        <v>1358</v>
      </c>
      <c r="C834" s="96" t="s">
        <v>1648</v>
      </c>
      <c r="D834" s="105">
        <v>7</v>
      </c>
      <c r="E834">
        <v>1.92</v>
      </c>
      <c r="G834" s="103">
        <v>1.92</v>
      </c>
      <c r="H834" s="102">
        <f t="shared" si="12"/>
        <v>30572.16</v>
      </c>
    </row>
    <row r="835" spans="1:8" x14ac:dyDescent="0.2">
      <c r="A835" s="71" t="s">
        <v>1361</v>
      </c>
      <c r="B835" s="71" t="s">
        <v>1358</v>
      </c>
      <c r="C835" s="96" t="s">
        <v>1648</v>
      </c>
      <c r="D835" s="105">
        <v>14</v>
      </c>
      <c r="E835">
        <v>4.16</v>
      </c>
      <c r="G835" s="103">
        <v>4.16</v>
      </c>
      <c r="H835" s="102">
        <f t="shared" si="12"/>
        <v>66239.680000000008</v>
      </c>
    </row>
    <row r="836" spans="1:8" x14ac:dyDescent="0.2">
      <c r="A836" s="71" t="s">
        <v>1362</v>
      </c>
      <c r="B836" s="71" t="s">
        <v>1363</v>
      </c>
      <c r="C836" s="96" t="s">
        <v>1648</v>
      </c>
      <c r="D836" s="105">
        <v>2</v>
      </c>
      <c r="E836">
        <v>0.72</v>
      </c>
      <c r="G836" s="103">
        <v>0.72</v>
      </c>
      <c r="H836" s="102">
        <f t="shared" si="12"/>
        <v>11464.56</v>
      </c>
    </row>
    <row r="837" spans="1:8" x14ac:dyDescent="0.2">
      <c r="A837" s="71" t="s">
        <v>1364</v>
      </c>
      <c r="B837" s="71" t="s">
        <v>1363</v>
      </c>
      <c r="C837" s="96" t="s">
        <v>1648</v>
      </c>
      <c r="D837" s="105">
        <v>2</v>
      </c>
      <c r="E837">
        <v>0.85</v>
      </c>
      <c r="G837" s="103">
        <v>0.85</v>
      </c>
      <c r="H837" s="102">
        <f t="shared" si="12"/>
        <v>13534.55</v>
      </c>
    </row>
    <row r="838" spans="1:8" x14ac:dyDescent="0.2">
      <c r="A838" s="71" t="s">
        <v>1365</v>
      </c>
      <c r="B838" s="71" t="s">
        <v>1363</v>
      </c>
      <c r="C838" s="96" t="s">
        <v>1648</v>
      </c>
      <c r="D838" s="105">
        <v>5</v>
      </c>
      <c r="E838">
        <v>1.42</v>
      </c>
      <c r="G838" s="103">
        <v>1.42</v>
      </c>
      <c r="H838" s="102">
        <f t="shared" si="12"/>
        <v>22610.66</v>
      </c>
    </row>
    <row r="839" spans="1:8" x14ac:dyDescent="0.2">
      <c r="A839" s="71" t="s">
        <v>1366</v>
      </c>
      <c r="B839" s="71" t="s">
        <v>1363</v>
      </c>
      <c r="C839" s="96" t="s">
        <v>1648</v>
      </c>
      <c r="D839" s="105">
        <v>12</v>
      </c>
      <c r="E839">
        <v>3.46</v>
      </c>
      <c r="G839" s="103">
        <v>3.46</v>
      </c>
      <c r="H839" s="102">
        <f t="shared" si="12"/>
        <v>55093.58</v>
      </c>
    </row>
    <row r="840" spans="1:8" x14ac:dyDescent="0.2">
      <c r="A840" s="71" t="s">
        <v>1367</v>
      </c>
      <c r="B840" s="71" t="s">
        <v>1368</v>
      </c>
      <c r="C840" s="96" t="s">
        <v>1648</v>
      </c>
      <c r="D840" s="105">
        <v>1</v>
      </c>
      <c r="E840">
        <v>0.65</v>
      </c>
      <c r="G840" s="103">
        <v>0.65</v>
      </c>
      <c r="H840" s="102">
        <f t="shared" si="12"/>
        <v>10349.950000000001</v>
      </c>
    </row>
    <row r="841" spans="1:8" x14ac:dyDescent="0.2">
      <c r="A841" s="71" t="s">
        <v>1369</v>
      </c>
      <c r="B841" s="71" t="s">
        <v>1368</v>
      </c>
      <c r="C841" s="96" t="s">
        <v>1648</v>
      </c>
      <c r="D841" s="105">
        <v>2</v>
      </c>
      <c r="E841">
        <v>0.86</v>
      </c>
      <c r="G841" s="103">
        <v>0.86</v>
      </c>
      <c r="H841" s="102">
        <f t="shared" si="12"/>
        <v>13693.78</v>
      </c>
    </row>
    <row r="842" spans="1:8" x14ac:dyDescent="0.2">
      <c r="A842" s="71" t="s">
        <v>1370</v>
      </c>
      <c r="B842" s="71" t="s">
        <v>1368</v>
      </c>
      <c r="C842" s="96" t="s">
        <v>1648</v>
      </c>
      <c r="D842" s="105">
        <v>4</v>
      </c>
      <c r="E842">
        <v>1.19</v>
      </c>
      <c r="G842" s="103">
        <v>1.19</v>
      </c>
      <c r="H842" s="102">
        <f t="shared" si="12"/>
        <v>18948.37</v>
      </c>
    </row>
    <row r="843" spans="1:8" x14ac:dyDescent="0.2">
      <c r="A843" s="71" t="s">
        <v>1371</v>
      </c>
      <c r="B843" s="71" t="s">
        <v>1368</v>
      </c>
      <c r="C843" s="96" t="s">
        <v>1648</v>
      </c>
      <c r="D843" s="105">
        <v>9</v>
      </c>
      <c r="E843">
        <v>3.31</v>
      </c>
      <c r="G843" s="103">
        <v>3.31</v>
      </c>
      <c r="H843" s="102">
        <f t="shared" si="12"/>
        <v>52705.13</v>
      </c>
    </row>
    <row r="844" spans="1:8" x14ac:dyDescent="0.2">
      <c r="A844" s="71" t="s">
        <v>1372</v>
      </c>
      <c r="B844" s="71" t="s">
        <v>1374</v>
      </c>
      <c r="C844" s="96" t="s">
        <v>1648</v>
      </c>
      <c r="D844" s="105">
        <v>2</v>
      </c>
      <c r="E844">
        <v>0.62</v>
      </c>
      <c r="G844" s="103">
        <v>0.62</v>
      </c>
      <c r="H844" s="102">
        <f t="shared" si="12"/>
        <v>9872.26</v>
      </c>
    </row>
    <row r="845" spans="1:8" x14ac:dyDescent="0.2">
      <c r="A845" s="71" t="s">
        <v>1375</v>
      </c>
      <c r="B845" s="71" t="s">
        <v>1374</v>
      </c>
      <c r="C845" s="96" t="s">
        <v>1648</v>
      </c>
      <c r="D845" s="105">
        <v>3</v>
      </c>
      <c r="E845">
        <v>0.77</v>
      </c>
      <c r="G845" s="103">
        <v>0.77</v>
      </c>
      <c r="H845" s="102">
        <f t="shared" si="12"/>
        <v>12260.710000000001</v>
      </c>
    </row>
    <row r="846" spans="1:8" x14ac:dyDescent="0.2">
      <c r="A846" s="71" t="s">
        <v>1376</v>
      </c>
      <c r="B846" s="71" t="s">
        <v>1374</v>
      </c>
      <c r="C846" s="96" t="s">
        <v>1648</v>
      </c>
      <c r="D846" s="105">
        <v>6</v>
      </c>
      <c r="E846">
        <v>1.33</v>
      </c>
      <c r="G846" s="103">
        <v>1.33</v>
      </c>
      <c r="H846" s="102">
        <f t="shared" si="12"/>
        <v>21177.59</v>
      </c>
    </row>
    <row r="847" spans="1:8" x14ac:dyDescent="0.2">
      <c r="A847" s="71" t="s">
        <v>1377</v>
      </c>
      <c r="B847" s="71" t="s">
        <v>1374</v>
      </c>
      <c r="C847" s="96" t="s">
        <v>1648</v>
      </c>
      <c r="D847" s="105">
        <v>11</v>
      </c>
      <c r="E847">
        <v>2.86</v>
      </c>
      <c r="G847" s="103">
        <v>2.86</v>
      </c>
      <c r="H847" s="102">
        <f t="shared" si="12"/>
        <v>45539.78</v>
      </c>
    </row>
    <row r="848" spans="1:8" x14ac:dyDescent="0.2">
      <c r="A848" s="71" t="s">
        <v>1378</v>
      </c>
      <c r="B848" s="71" t="s">
        <v>1379</v>
      </c>
      <c r="C848" s="96" t="s">
        <v>1648</v>
      </c>
      <c r="D848" s="105">
        <v>2</v>
      </c>
      <c r="E848">
        <v>0.74</v>
      </c>
      <c r="G848" s="103">
        <v>0.74</v>
      </c>
      <c r="H848" s="102">
        <f t="shared" si="12"/>
        <v>11783.02</v>
      </c>
    </row>
    <row r="849" spans="1:8" x14ac:dyDescent="0.2">
      <c r="A849" s="71" t="s">
        <v>1380</v>
      </c>
      <c r="B849" s="71" t="s">
        <v>1379</v>
      </c>
      <c r="C849" s="96" t="s">
        <v>1648</v>
      </c>
      <c r="D849" s="105">
        <v>4</v>
      </c>
      <c r="E849">
        <v>0.94</v>
      </c>
      <c r="G849" s="103">
        <v>0.94</v>
      </c>
      <c r="H849" s="102">
        <f t="shared" si="12"/>
        <v>14967.619999999999</v>
      </c>
    </row>
    <row r="850" spans="1:8" x14ac:dyDescent="0.2">
      <c r="A850" s="71" t="s">
        <v>1381</v>
      </c>
      <c r="B850" s="71" t="s">
        <v>1379</v>
      </c>
      <c r="C850" s="96" t="s">
        <v>1648</v>
      </c>
      <c r="D850" s="105">
        <v>7</v>
      </c>
      <c r="E850">
        <v>1.69</v>
      </c>
      <c r="G850" s="103">
        <v>1.69</v>
      </c>
      <c r="H850" s="102">
        <f t="shared" ref="H850:H913" si="13">G850*15923</f>
        <v>26909.87</v>
      </c>
    </row>
    <row r="851" spans="1:8" x14ac:dyDescent="0.2">
      <c r="A851" s="71" t="s">
        <v>1382</v>
      </c>
      <c r="B851" s="71" t="s">
        <v>1379</v>
      </c>
      <c r="C851" s="96" t="s">
        <v>1648</v>
      </c>
      <c r="D851" s="105">
        <v>15</v>
      </c>
      <c r="E851">
        <v>3.86</v>
      </c>
      <c r="G851" s="103">
        <v>3.86</v>
      </c>
      <c r="H851" s="102">
        <f t="shared" si="13"/>
        <v>61462.78</v>
      </c>
    </row>
    <row r="852" spans="1:8" x14ac:dyDescent="0.2">
      <c r="A852" s="71" t="s">
        <v>1383</v>
      </c>
      <c r="B852" s="71" t="s">
        <v>1384</v>
      </c>
      <c r="C852" s="96" t="s">
        <v>1648</v>
      </c>
      <c r="D852" s="105">
        <v>2</v>
      </c>
      <c r="E852">
        <v>0.76</v>
      </c>
      <c r="G852" s="103">
        <v>0.76</v>
      </c>
      <c r="H852" s="102">
        <f t="shared" si="13"/>
        <v>12101.48</v>
      </c>
    </row>
    <row r="853" spans="1:8" x14ac:dyDescent="0.2">
      <c r="A853" s="71" t="s">
        <v>1385</v>
      </c>
      <c r="B853" s="71" t="s">
        <v>1384</v>
      </c>
      <c r="C853" s="96" t="s">
        <v>1648</v>
      </c>
      <c r="D853" s="105">
        <v>3</v>
      </c>
      <c r="E853">
        <v>0.87</v>
      </c>
      <c r="G853" s="103">
        <v>0.87</v>
      </c>
      <c r="H853" s="102">
        <f t="shared" si="13"/>
        <v>13853.01</v>
      </c>
    </row>
    <row r="854" spans="1:8" x14ac:dyDescent="0.2">
      <c r="A854" s="71" t="s">
        <v>1386</v>
      </c>
      <c r="B854" s="71" t="s">
        <v>1384</v>
      </c>
      <c r="C854" s="96" t="s">
        <v>1648</v>
      </c>
      <c r="D854" s="105">
        <v>5</v>
      </c>
      <c r="E854">
        <v>1.5</v>
      </c>
      <c r="G854" s="103">
        <v>1.5</v>
      </c>
      <c r="H854" s="102">
        <f t="shared" si="13"/>
        <v>23884.5</v>
      </c>
    </row>
    <row r="855" spans="1:8" x14ac:dyDescent="0.2">
      <c r="A855" s="71" t="s">
        <v>1387</v>
      </c>
      <c r="B855" s="71" t="s">
        <v>1384</v>
      </c>
      <c r="C855" s="96" t="s">
        <v>1648</v>
      </c>
      <c r="D855" s="105">
        <v>12</v>
      </c>
      <c r="E855">
        <v>3.43</v>
      </c>
      <c r="G855" s="103">
        <v>3.43</v>
      </c>
      <c r="H855" s="102">
        <f t="shared" si="13"/>
        <v>54615.89</v>
      </c>
    </row>
    <row r="856" spans="1:8" x14ac:dyDescent="0.2">
      <c r="A856" s="71" t="s">
        <v>1388</v>
      </c>
      <c r="B856" s="71" t="s">
        <v>1389</v>
      </c>
      <c r="C856" s="96" t="s">
        <v>1648</v>
      </c>
      <c r="D856" s="105">
        <v>2</v>
      </c>
      <c r="E856">
        <v>0.5</v>
      </c>
      <c r="G856" s="103">
        <v>0.5</v>
      </c>
      <c r="H856" s="102">
        <f t="shared" si="13"/>
        <v>7961.5</v>
      </c>
    </row>
    <row r="857" spans="1:8" x14ac:dyDescent="0.2">
      <c r="A857" s="71" t="s">
        <v>1390</v>
      </c>
      <c r="B857" s="71" t="s">
        <v>1389</v>
      </c>
      <c r="C857" s="96" t="s">
        <v>1648</v>
      </c>
      <c r="D857" s="105">
        <v>4</v>
      </c>
      <c r="E857">
        <v>0.67</v>
      </c>
      <c r="G857" s="103">
        <v>0.67</v>
      </c>
      <c r="H857" s="102">
        <f t="shared" si="13"/>
        <v>10668.41</v>
      </c>
    </row>
    <row r="858" spans="1:8" x14ac:dyDescent="0.2">
      <c r="A858" s="71" t="s">
        <v>1391</v>
      </c>
      <c r="B858" s="71" t="s">
        <v>1389</v>
      </c>
      <c r="C858" s="96" t="s">
        <v>1648</v>
      </c>
      <c r="D858" s="105">
        <v>6</v>
      </c>
      <c r="E858">
        <v>1.17</v>
      </c>
      <c r="G858" s="103">
        <v>1.17</v>
      </c>
      <c r="H858" s="102">
        <f t="shared" si="13"/>
        <v>18629.91</v>
      </c>
    </row>
    <row r="859" spans="1:8" x14ac:dyDescent="0.2">
      <c r="A859" s="71" t="s">
        <v>1392</v>
      </c>
      <c r="B859" s="71" t="s">
        <v>1389</v>
      </c>
      <c r="C859" s="96" t="s">
        <v>1648</v>
      </c>
      <c r="D859" s="105">
        <v>10</v>
      </c>
      <c r="E859">
        <v>2.11</v>
      </c>
      <c r="G859" s="103">
        <v>2.11</v>
      </c>
      <c r="H859" s="102">
        <f t="shared" si="13"/>
        <v>33597.53</v>
      </c>
    </row>
    <row r="860" spans="1:8" x14ac:dyDescent="0.2">
      <c r="A860" s="71" t="s">
        <v>1393</v>
      </c>
      <c r="B860" s="71" t="s">
        <v>1394</v>
      </c>
      <c r="C860" s="96" t="s">
        <v>1648</v>
      </c>
      <c r="D860" s="105">
        <v>3</v>
      </c>
      <c r="E860">
        <v>0.48</v>
      </c>
      <c r="G860" s="103">
        <v>0.48</v>
      </c>
      <c r="H860" s="102">
        <f t="shared" si="13"/>
        <v>7643.04</v>
      </c>
    </row>
    <row r="861" spans="1:8" x14ac:dyDescent="0.2">
      <c r="A861" s="71" t="s">
        <v>1395</v>
      </c>
      <c r="B861" s="71" t="s">
        <v>1394</v>
      </c>
      <c r="C861" s="96" t="s">
        <v>1648</v>
      </c>
      <c r="D861" s="105">
        <v>4</v>
      </c>
      <c r="E861">
        <v>0.62</v>
      </c>
      <c r="G861" s="103">
        <v>0.62</v>
      </c>
      <c r="H861" s="102">
        <f t="shared" si="13"/>
        <v>9872.26</v>
      </c>
    </row>
    <row r="862" spans="1:8" x14ac:dyDescent="0.2">
      <c r="A862" s="71" t="s">
        <v>1396</v>
      </c>
      <c r="B862" s="71" t="s">
        <v>1394</v>
      </c>
      <c r="C862" s="96" t="s">
        <v>1648</v>
      </c>
      <c r="D862" s="105">
        <v>6</v>
      </c>
      <c r="E862">
        <v>1.01</v>
      </c>
      <c r="G862" s="103">
        <v>1.01</v>
      </c>
      <c r="H862" s="102">
        <f t="shared" si="13"/>
        <v>16082.23</v>
      </c>
    </row>
    <row r="863" spans="1:8" x14ac:dyDescent="0.2">
      <c r="A863" s="71" t="s">
        <v>1397</v>
      </c>
      <c r="B863" s="71" t="s">
        <v>1394</v>
      </c>
      <c r="C863" s="96" t="s">
        <v>1648</v>
      </c>
      <c r="D863" s="105">
        <v>10</v>
      </c>
      <c r="E863">
        <v>1.92</v>
      </c>
      <c r="G863" s="103">
        <v>1.92</v>
      </c>
      <c r="H863" s="102">
        <f t="shared" si="13"/>
        <v>30572.16</v>
      </c>
    </row>
    <row r="864" spans="1:8" x14ac:dyDescent="0.2">
      <c r="A864" s="71" t="s">
        <v>1398</v>
      </c>
      <c r="B864" s="71" t="s">
        <v>1399</v>
      </c>
      <c r="C864" s="96" t="s">
        <v>1648</v>
      </c>
      <c r="D864" s="105">
        <v>2</v>
      </c>
      <c r="E864">
        <v>0.43</v>
      </c>
      <c r="G864" s="103">
        <v>0.43</v>
      </c>
      <c r="H864" s="102">
        <f t="shared" si="13"/>
        <v>6846.89</v>
      </c>
    </row>
    <row r="865" spans="1:10" x14ac:dyDescent="0.2">
      <c r="A865" s="71" t="s">
        <v>1400</v>
      </c>
      <c r="B865" s="71" t="s">
        <v>1399</v>
      </c>
      <c r="C865" s="96" t="s">
        <v>1648</v>
      </c>
      <c r="D865" s="105">
        <v>2</v>
      </c>
      <c r="E865">
        <v>0.52</v>
      </c>
      <c r="G865" s="103">
        <v>0.52</v>
      </c>
      <c r="H865" s="102">
        <f t="shared" si="13"/>
        <v>8279.9600000000009</v>
      </c>
      <c r="J865" s="102"/>
    </row>
    <row r="866" spans="1:10" x14ac:dyDescent="0.2">
      <c r="A866" s="71" t="s">
        <v>1401</v>
      </c>
      <c r="B866" s="71" t="s">
        <v>1399</v>
      </c>
      <c r="C866" s="96" t="s">
        <v>1648</v>
      </c>
      <c r="D866" s="105">
        <v>4</v>
      </c>
      <c r="E866">
        <v>0.81</v>
      </c>
      <c r="G866" s="103">
        <v>0.81</v>
      </c>
      <c r="H866" s="102">
        <f t="shared" si="13"/>
        <v>12897.630000000001</v>
      </c>
    </row>
    <row r="867" spans="1:10" x14ac:dyDescent="0.2">
      <c r="A867" s="71" t="s">
        <v>1402</v>
      </c>
      <c r="B867" s="71" t="s">
        <v>1399</v>
      </c>
      <c r="C867" s="96" t="s">
        <v>1648</v>
      </c>
      <c r="D867" s="105">
        <v>7</v>
      </c>
      <c r="E867">
        <v>1.48</v>
      </c>
      <c r="G867" s="103">
        <v>1.48</v>
      </c>
      <c r="H867" s="102">
        <f t="shared" si="13"/>
        <v>23566.04</v>
      </c>
    </row>
    <row r="868" spans="1:10" x14ac:dyDescent="0.2">
      <c r="A868" s="71" t="s">
        <v>1403</v>
      </c>
      <c r="B868" s="71" t="s">
        <v>1404</v>
      </c>
      <c r="C868" s="96" t="s">
        <v>1649</v>
      </c>
      <c r="D868" s="105">
        <v>3</v>
      </c>
      <c r="E868">
        <v>0.52</v>
      </c>
      <c r="F868">
        <v>1.1499999999999999</v>
      </c>
      <c r="G868" s="103">
        <v>0.6</v>
      </c>
      <c r="H868" s="102">
        <f t="shared" si="13"/>
        <v>9553.7999999999993</v>
      </c>
      <c r="I868" s="129"/>
    </row>
    <row r="869" spans="1:10" x14ac:dyDescent="0.2">
      <c r="A869" s="71" t="s">
        <v>1405</v>
      </c>
      <c r="B869" s="71" t="s">
        <v>1404</v>
      </c>
      <c r="C869" s="96" t="s">
        <v>1649</v>
      </c>
      <c r="D869" s="105">
        <v>4</v>
      </c>
      <c r="E869">
        <v>0.63</v>
      </c>
      <c r="F869">
        <v>1.1499999999999999</v>
      </c>
      <c r="G869" s="103">
        <v>0.72</v>
      </c>
      <c r="H869" s="102">
        <f t="shared" si="13"/>
        <v>11464.56</v>
      </c>
    </row>
    <row r="870" spans="1:10" x14ac:dyDescent="0.2">
      <c r="A870" s="71" t="s">
        <v>1406</v>
      </c>
      <c r="B870" s="71" t="s">
        <v>1404</v>
      </c>
      <c r="C870" s="96" t="s">
        <v>1649</v>
      </c>
      <c r="D870" s="105">
        <v>6</v>
      </c>
      <c r="E870">
        <v>0.93</v>
      </c>
      <c r="F870">
        <v>1.1499999999999999</v>
      </c>
      <c r="G870" s="103">
        <v>1.07</v>
      </c>
      <c r="H870" s="102">
        <f t="shared" si="13"/>
        <v>17037.61</v>
      </c>
    </row>
    <row r="871" spans="1:10" x14ac:dyDescent="0.2">
      <c r="A871" s="71" t="s">
        <v>1407</v>
      </c>
      <c r="B871" s="71" t="s">
        <v>1404</v>
      </c>
      <c r="C871" s="96" t="s">
        <v>1649</v>
      </c>
      <c r="D871" s="105">
        <v>9</v>
      </c>
      <c r="E871">
        <v>2.25</v>
      </c>
      <c r="F871">
        <v>1.1499999999999999</v>
      </c>
      <c r="G871" s="103">
        <v>2.59</v>
      </c>
      <c r="H871" s="102">
        <f t="shared" si="13"/>
        <v>41240.57</v>
      </c>
    </row>
    <row r="872" spans="1:10" x14ac:dyDescent="0.2">
      <c r="A872" s="71" t="s">
        <v>1408</v>
      </c>
      <c r="B872" s="71" t="s">
        <v>1409</v>
      </c>
      <c r="C872" s="96" t="s">
        <v>1649</v>
      </c>
      <c r="D872" s="105">
        <v>2</v>
      </c>
      <c r="E872">
        <v>0.48</v>
      </c>
      <c r="F872">
        <v>1.1499999999999999</v>
      </c>
      <c r="G872" s="103">
        <v>0.55000000000000004</v>
      </c>
      <c r="H872" s="102">
        <f t="shared" si="13"/>
        <v>8757.6500000000015</v>
      </c>
    </row>
    <row r="873" spans="1:10" x14ac:dyDescent="0.2">
      <c r="A873" s="71" t="s">
        <v>1410</v>
      </c>
      <c r="B873" s="71" t="s">
        <v>1409</v>
      </c>
      <c r="C873" s="96" t="s">
        <v>1649</v>
      </c>
      <c r="D873" s="105">
        <v>2</v>
      </c>
      <c r="E873">
        <v>0.53</v>
      </c>
      <c r="F873">
        <v>1.1499999999999999</v>
      </c>
      <c r="G873" s="103">
        <v>0.61</v>
      </c>
      <c r="H873" s="102">
        <f t="shared" si="13"/>
        <v>9713.0300000000007</v>
      </c>
    </row>
    <row r="874" spans="1:10" x14ac:dyDescent="0.2">
      <c r="A874" s="71" t="s">
        <v>1411</v>
      </c>
      <c r="B874" s="71" t="s">
        <v>1409</v>
      </c>
      <c r="C874" s="96" t="s">
        <v>1649</v>
      </c>
      <c r="D874" s="105">
        <v>4</v>
      </c>
      <c r="E874">
        <v>0.82</v>
      </c>
      <c r="F874">
        <v>1.1499999999999999</v>
      </c>
      <c r="G874" s="103">
        <v>0.94</v>
      </c>
      <c r="H874" s="102">
        <f t="shared" si="13"/>
        <v>14967.619999999999</v>
      </c>
    </row>
    <row r="875" spans="1:10" x14ac:dyDescent="0.2">
      <c r="A875" s="71" t="s">
        <v>1412</v>
      </c>
      <c r="B875" s="71" t="s">
        <v>1409</v>
      </c>
      <c r="C875" s="96" t="s">
        <v>1649</v>
      </c>
      <c r="D875" s="105">
        <v>8</v>
      </c>
      <c r="E875">
        <v>2.72</v>
      </c>
      <c r="F875">
        <v>1.1499999999999999</v>
      </c>
      <c r="G875" s="103">
        <v>3.13</v>
      </c>
      <c r="H875" s="102">
        <f t="shared" si="13"/>
        <v>49838.99</v>
      </c>
    </row>
    <row r="876" spans="1:10" x14ac:dyDescent="0.2">
      <c r="A876" s="71" t="s">
        <v>1413</v>
      </c>
      <c r="B876" s="71" t="s">
        <v>1414</v>
      </c>
      <c r="C876" s="96" t="s">
        <v>1649</v>
      </c>
      <c r="D876" s="105">
        <v>2</v>
      </c>
      <c r="E876">
        <v>0.32</v>
      </c>
      <c r="F876">
        <v>1.1499999999999999</v>
      </c>
      <c r="G876" s="103">
        <v>0.37</v>
      </c>
      <c r="H876" s="102">
        <f t="shared" si="13"/>
        <v>5891.51</v>
      </c>
    </row>
    <row r="877" spans="1:10" x14ac:dyDescent="0.2">
      <c r="A877" s="71" t="s">
        <v>1415</v>
      </c>
      <c r="B877" s="71" t="s">
        <v>1414</v>
      </c>
      <c r="C877" s="96" t="s">
        <v>1649</v>
      </c>
      <c r="D877" s="105">
        <v>2</v>
      </c>
      <c r="E877">
        <v>0.4</v>
      </c>
      <c r="F877">
        <v>1.1499999999999999</v>
      </c>
      <c r="G877" s="103">
        <v>0.46</v>
      </c>
      <c r="H877" s="102">
        <f t="shared" si="13"/>
        <v>7324.58</v>
      </c>
    </row>
    <row r="878" spans="1:10" x14ac:dyDescent="0.2">
      <c r="A878" s="71" t="s">
        <v>1416</v>
      </c>
      <c r="B878" s="71" t="s">
        <v>1414</v>
      </c>
      <c r="C878" s="96" t="s">
        <v>1649</v>
      </c>
      <c r="D878" s="105">
        <v>5</v>
      </c>
      <c r="E878">
        <v>0.9</v>
      </c>
      <c r="F878">
        <v>1.1499999999999999</v>
      </c>
      <c r="G878" s="103">
        <v>1.04</v>
      </c>
      <c r="H878" s="102">
        <f t="shared" si="13"/>
        <v>16559.920000000002</v>
      </c>
    </row>
    <row r="879" spans="1:10" x14ac:dyDescent="0.2">
      <c r="A879" s="71" t="s">
        <v>1417</v>
      </c>
      <c r="B879" s="71" t="s">
        <v>1414</v>
      </c>
      <c r="C879" s="96" t="s">
        <v>1649</v>
      </c>
      <c r="D879" s="105">
        <v>8</v>
      </c>
      <c r="E879">
        <v>3.2</v>
      </c>
      <c r="F879">
        <v>1.1499999999999999</v>
      </c>
      <c r="G879" s="103">
        <v>3.68</v>
      </c>
      <c r="H879" s="102">
        <f t="shared" si="13"/>
        <v>58596.639999999999</v>
      </c>
    </row>
    <row r="880" spans="1:10" x14ac:dyDescent="0.2">
      <c r="A880" s="71" t="s">
        <v>1418</v>
      </c>
      <c r="B880" s="71" t="s">
        <v>1419</v>
      </c>
      <c r="C880" s="96" t="s">
        <v>1649</v>
      </c>
      <c r="D880" s="105">
        <v>1</v>
      </c>
      <c r="E880">
        <v>0.49</v>
      </c>
      <c r="F880">
        <v>1.1499999999999999</v>
      </c>
      <c r="G880" s="103">
        <v>0.56000000000000005</v>
      </c>
      <c r="H880" s="102">
        <f t="shared" si="13"/>
        <v>8916.880000000001</v>
      </c>
    </row>
    <row r="881" spans="1:8" x14ac:dyDescent="0.2">
      <c r="A881" s="71" t="s">
        <v>1420</v>
      </c>
      <c r="B881" s="71" t="s">
        <v>1419</v>
      </c>
      <c r="C881" s="96" t="s">
        <v>1649</v>
      </c>
      <c r="D881" s="105">
        <v>2</v>
      </c>
      <c r="E881">
        <v>0.59</v>
      </c>
      <c r="F881">
        <v>1.1499999999999999</v>
      </c>
      <c r="G881" s="103">
        <v>0.68</v>
      </c>
      <c r="H881" s="102">
        <f t="shared" si="13"/>
        <v>10827.640000000001</v>
      </c>
    </row>
    <row r="882" spans="1:8" x14ac:dyDescent="0.2">
      <c r="A882" s="71" t="s">
        <v>1421</v>
      </c>
      <c r="B882" s="71" t="s">
        <v>1419</v>
      </c>
      <c r="C882" s="96" t="s">
        <v>1649</v>
      </c>
      <c r="D882" s="105">
        <v>3</v>
      </c>
      <c r="E882">
        <v>1.04</v>
      </c>
      <c r="F882">
        <v>1.1499999999999999</v>
      </c>
      <c r="G882" s="103">
        <v>1.2</v>
      </c>
      <c r="H882" s="102">
        <f t="shared" si="13"/>
        <v>19107.599999999999</v>
      </c>
    </row>
    <row r="883" spans="1:8" x14ac:dyDescent="0.2">
      <c r="A883" s="71" t="s">
        <v>1422</v>
      </c>
      <c r="B883" s="71" t="s">
        <v>1419</v>
      </c>
      <c r="C883" s="96" t="s">
        <v>1649</v>
      </c>
      <c r="D883" s="105">
        <v>9</v>
      </c>
      <c r="E883">
        <v>3.01</v>
      </c>
      <c r="F883">
        <v>1.1499999999999999</v>
      </c>
      <c r="G883" s="103">
        <v>3.46</v>
      </c>
      <c r="H883" s="102">
        <f t="shared" si="13"/>
        <v>55093.58</v>
      </c>
    </row>
    <row r="884" spans="1:8" x14ac:dyDescent="0.2">
      <c r="A884" s="71" t="s">
        <v>1423</v>
      </c>
      <c r="B884" s="71" t="s">
        <v>1424</v>
      </c>
      <c r="C884" s="96" t="s">
        <v>1649</v>
      </c>
      <c r="D884" s="105">
        <v>2</v>
      </c>
      <c r="E884">
        <v>0.71</v>
      </c>
      <c r="F884">
        <v>1.1499999999999999</v>
      </c>
      <c r="G884" s="103">
        <v>0.82</v>
      </c>
      <c r="H884" s="102">
        <f t="shared" si="13"/>
        <v>13056.859999999999</v>
      </c>
    </row>
    <row r="885" spans="1:8" x14ac:dyDescent="0.2">
      <c r="A885" s="71" t="s">
        <v>1425</v>
      </c>
      <c r="B885" s="71" t="s">
        <v>1424</v>
      </c>
      <c r="C885" s="96" t="s">
        <v>1649</v>
      </c>
      <c r="D885" s="105">
        <v>2</v>
      </c>
      <c r="E885">
        <v>0.8</v>
      </c>
      <c r="F885">
        <v>1.1499999999999999</v>
      </c>
      <c r="G885" s="103">
        <v>0.92</v>
      </c>
      <c r="H885" s="102">
        <f t="shared" si="13"/>
        <v>14649.16</v>
      </c>
    </row>
    <row r="886" spans="1:8" x14ac:dyDescent="0.2">
      <c r="A886" s="71" t="s">
        <v>1426</v>
      </c>
      <c r="B886" s="71" t="s">
        <v>1424</v>
      </c>
      <c r="C886" s="96" t="s">
        <v>1649</v>
      </c>
      <c r="D886" s="105">
        <v>3</v>
      </c>
      <c r="E886">
        <v>0.94</v>
      </c>
      <c r="F886">
        <v>1.1499999999999999</v>
      </c>
      <c r="G886" s="103">
        <v>1.08</v>
      </c>
      <c r="H886" s="102">
        <f t="shared" si="13"/>
        <v>17196.84</v>
      </c>
    </row>
    <row r="887" spans="1:8" x14ac:dyDescent="0.2">
      <c r="A887" s="71" t="s">
        <v>1427</v>
      </c>
      <c r="B887" s="71" t="s">
        <v>1424</v>
      </c>
      <c r="C887" s="96" t="s">
        <v>1649</v>
      </c>
      <c r="D887" s="105">
        <v>5</v>
      </c>
      <c r="E887">
        <v>2.0699999999999998</v>
      </c>
      <c r="F887">
        <v>1.1499999999999999</v>
      </c>
      <c r="G887" s="103">
        <v>2.38</v>
      </c>
      <c r="H887" s="102">
        <f t="shared" si="13"/>
        <v>37896.74</v>
      </c>
    </row>
    <row r="888" spans="1:8" x14ac:dyDescent="0.2">
      <c r="A888" s="71" t="s">
        <v>1428</v>
      </c>
      <c r="B888" s="71" t="s">
        <v>1429</v>
      </c>
      <c r="C888" s="96" t="s">
        <v>1649</v>
      </c>
      <c r="D888" s="105">
        <v>2</v>
      </c>
      <c r="E888">
        <v>0.53</v>
      </c>
      <c r="F888">
        <v>1.1499999999999999</v>
      </c>
      <c r="G888" s="103">
        <v>0.61</v>
      </c>
      <c r="H888" s="102">
        <f t="shared" si="13"/>
        <v>9713.0300000000007</v>
      </c>
    </row>
    <row r="889" spans="1:8" x14ac:dyDescent="0.2">
      <c r="A889" s="71" t="s">
        <v>1430</v>
      </c>
      <c r="B889" s="71" t="s">
        <v>1429</v>
      </c>
      <c r="C889" s="96" t="s">
        <v>1649</v>
      </c>
      <c r="D889" s="105">
        <v>4</v>
      </c>
      <c r="E889">
        <v>0.78</v>
      </c>
      <c r="F889">
        <v>1.1499999999999999</v>
      </c>
      <c r="G889" s="103">
        <v>0.9</v>
      </c>
      <c r="H889" s="102">
        <f t="shared" si="13"/>
        <v>14330.7</v>
      </c>
    </row>
    <row r="890" spans="1:8" x14ac:dyDescent="0.2">
      <c r="A890" s="71" t="s">
        <v>1431</v>
      </c>
      <c r="B890" s="71" t="s">
        <v>1429</v>
      </c>
      <c r="C890" s="96" t="s">
        <v>1649</v>
      </c>
      <c r="D890" s="105">
        <v>8</v>
      </c>
      <c r="E890">
        <v>1.7</v>
      </c>
      <c r="F890">
        <v>1.1499999999999999</v>
      </c>
      <c r="G890" s="103">
        <v>1.96</v>
      </c>
      <c r="H890" s="102">
        <f t="shared" si="13"/>
        <v>31209.079999999998</v>
      </c>
    </row>
    <row r="891" spans="1:8" x14ac:dyDescent="0.2">
      <c r="A891" s="71" t="s">
        <v>1432</v>
      </c>
      <c r="B891" s="71" t="s">
        <v>1429</v>
      </c>
      <c r="C891" s="96" t="s">
        <v>1649</v>
      </c>
      <c r="D891" s="105">
        <v>13</v>
      </c>
      <c r="E891">
        <v>4.7300000000000004</v>
      </c>
      <c r="F891">
        <v>1.1499999999999999</v>
      </c>
      <c r="G891" s="103">
        <v>5.44</v>
      </c>
      <c r="H891" s="102">
        <f t="shared" si="13"/>
        <v>86621.12000000001</v>
      </c>
    </row>
    <row r="892" spans="1:8" x14ac:dyDescent="0.2">
      <c r="A892" s="71" t="s">
        <v>1433</v>
      </c>
      <c r="B892" s="71" t="s">
        <v>1434</v>
      </c>
      <c r="C892" s="96" t="s">
        <v>1649</v>
      </c>
      <c r="D892" s="105">
        <v>2</v>
      </c>
      <c r="E892">
        <v>0.31</v>
      </c>
      <c r="F892">
        <v>1.1499999999999999</v>
      </c>
      <c r="G892" s="103">
        <v>0.36</v>
      </c>
      <c r="H892" s="102">
        <f t="shared" si="13"/>
        <v>5732.28</v>
      </c>
    </row>
    <row r="893" spans="1:8" x14ac:dyDescent="0.2">
      <c r="A893" s="71" t="s">
        <v>1435</v>
      </c>
      <c r="B893" s="71" t="s">
        <v>1434</v>
      </c>
      <c r="C893" s="96" t="s">
        <v>1649</v>
      </c>
      <c r="D893" s="105">
        <v>2</v>
      </c>
      <c r="E893">
        <v>0.35</v>
      </c>
      <c r="F893">
        <v>1.1499999999999999</v>
      </c>
      <c r="G893" s="103">
        <v>0.4</v>
      </c>
      <c r="H893" s="102">
        <f t="shared" si="13"/>
        <v>6369.2000000000007</v>
      </c>
    </row>
    <row r="894" spans="1:8" x14ac:dyDescent="0.2">
      <c r="A894" s="71" t="s">
        <v>1436</v>
      </c>
      <c r="B894" s="71" t="s">
        <v>1434</v>
      </c>
      <c r="C894" s="96" t="s">
        <v>1649</v>
      </c>
      <c r="D894" s="105">
        <v>3</v>
      </c>
      <c r="E894">
        <v>0.51</v>
      </c>
      <c r="F894">
        <v>1.1499999999999999</v>
      </c>
      <c r="G894" s="103">
        <v>0.59</v>
      </c>
      <c r="H894" s="102">
        <f t="shared" si="13"/>
        <v>9394.57</v>
      </c>
    </row>
    <row r="895" spans="1:8" x14ac:dyDescent="0.2">
      <c r="A895" s="71" t="s">
        <v>1437</v>
      </c>
      <c r="B895" s="71" t="s">
        <v>1434</v>
      </c>
      <c r="C895" s="96" t="s">
        <v>1649</v>
      </c>
      <c r="D895" s="105">
        <v>6</v>
      </c>
      <c r="E895">
        <v>1.36</v>
      </c>
      <c r="F895">
        <v>1.1499999999999999</v>
      </c>
      <c r="G895" s="103">
        <v>1.56</v>
      </c>
      <c r="H895" s="102">
        <f t="shared" si="13"/>
        <v>24839.88</v>
      </c>
    </row>
    <row r="896" spans="1:8" x14ac:dyDescent="0.2">
      <c r="A896" s="71" t="s">
        <v>1438</v>
      </c>
      <c r="B896" s="71" t="s">
        <v>1439</v>
      </c>
      <c r="C896" s="96" t="s">
        <v>1649</v>
      </c>
      <c r="D896" s="105">
        <v>2</v>
      </c>
      <c r="E896">
        <v>0.26</v>
      </c>
      <c r="F896">
        <v>1.1499999999999999</v>
      </c>
      <c r="G896" s="103">
        <v>0.3</v>
      </c>
      <c r="H896" s="102">
        <f t="shared" si="13"/>
        <v>4776.8999999999996</v>
      </c>
    </row>
    <row r="897" spans="1:8" x14ac:dyDescent="0.2">
      <c r="A897" s="71" t="s">
        <v>1440</v>
      </c>
      <c r="B897" s="71" t="s">
        <v>1439</v>
      </c>
      <c r="C897" s="96" t="s">
        <v>1649</v>
      </c>
      <c r="D897" s="105">
        <v>2</v>
      </c>
      <c r="E897">
        <v>0.41</v>
      </c>
      <c r="F897">
        <v>1.1499999999999999</v>
      </c>
      <c r="G897" s="103">
        <v>0.47</v>
      </c>
      <c r="H897" s="102">
        <f t="shared" si="13"/>
        <v>7483.8099999999995</v>
      </c>
    </row>
    <row r="898" spans="1:8" x14ac:dyDescent="0.2">
      <c r="A898" s="71" t="s">
        <v>1441</v>
      </c>
      <c r="B898" s="71" t="s">
        <v>1439</v>
      </c>
      <c r="C898" s="96" t="s">
        <v>1649</v>
      </c>
      <c r="D898" s="105">
        <v>4</v>
      </c>
      <c r="E898">
        <v>0.65</v>
      </c>
      <c r="F898">
        <v>1.1499999999999999</v>
      </c>
      <c r="G898" s="103">
        <v>0.75</v>
      </c>
      <c r="H898" s="102">
        <f t="shared" si="13"/>
        <v>11942.25</v>
      </c>
    </row>
    <row r="899" spans="1:8" x14ac:dyDescent="0.2">
      <c r="A899" s="71" t="s">
        <v>1442</v>
      </c>
      <c r="B899" s="71" t="s">
        <v>1439</v>
      </c>
      <c r="C899" s="96" t="s">
        <v>1649</v>
      </c>
      <c r="D899" s="105">
        <v>6</v>
      </c>
      <c r="E899">
        <v>1.8</v>
      </c>
      <c r="F899">
        <v>1.1499999999999999</v>
      </c>
      <c r="G899" s="103">
        <v>2.0699999999999998</v>
      </c>
      <c r="H899" s="102">
        <f t="shared" si="13"/>
        <v>32960.61</v>
      </c>
    </row>
    <row r="900" spans="1:8" x14ac:dyDescent="0.2">
      <c r="A900" s="71" t="s">
        <v>1443</v>
      </c>
      <c r="B900" s="71" t="s">
        <v>1444</v>
      </c>
      <c r="C900" s="96" t="s">
        <v>1649</v>
      </c>
      <c r="D900" s="105">
        <v>2</v>
      </c>
      <c r="E900">
        <v>0.28000000000000003</v>
      </c>
      <c r="F900">
        <v>1.1499999999999999</v>
      </c>
      <c r="G900" s="103">
        <v>0.32</v>
      </c>
      <c r="H900" s="102">
        <f t="shared" si="13"/>
        <v>5095.3599999999997</v>
      </c>
    </row>
    <row r="901" spans="1:8" x14ac:dyDescent="0.2">
      <c r="A901" s="71" t="s">
        <v>1445</v>
      </c>
      <c r="B901" s="71" t="s">
        <v>1444</v>
      </c>
      <c r="C901" s="96" t="s">
        <v>1649</v>
      </c>
      <c r="D901" s="105">
        <v>4</v>
      </c>
      <c r="E901">
        <v>0.39</v>
      </c>
      <c r="F901">
        <v>1.1499999999999999</v>
      </c>
      <c r="G901" s="103">
        <v>0.45</v>
      </c>
      <c r="H901" s="102">
        <f t="shared" si="13"/>
        <v>7165.35</v>
      </c>
    </row>
    <row r="902" spans="1:8" x14ac:dyDescent="0.2">
      <c r="A902" s="71" t="s">
        <v>1446</v>
      </c>
      <c r="B902" s="71" t="s">
        <v>1444</v>
      </c>
      <c r="C902" s="96" t="s">
        <v>1649</v>
      </c>
      <c r="D902" s="105">
        <v>6</v>
      </c>
      <c r="E902">
        <v>0.66</v>
      </c>
      <c r="F902">
        <v>1.1499999999999999</v>
      </c>
      <c r="G902" s="103">
        <v>0.76</v>
      </c>
      <c r="H902" s="102">
        <f t="shared" si="13"/>
        <v>12101.48</v>
      </c>
    </row>
    <row r="903" spans="1:8" x14ac:dyDescent="0.2">
      <c r="A903" s="71" t="s">
        <v>1447</v>
      </c>
      <c r="B903" s="71" t="s">
        <v>1444</v>
      </c>
      <c r="C903" s="96" t="s">
        <v>1649</v>
      </c>
      <c r="D903" s="105">
        <v>21</v>
      </c>
      <c r="E903">
        <v>1.28</v>
      </c>
      <c r="F903">
        <v>1.1499999999999999</v>
      </c>
      <c r="G903" s="103">
        <v>1.47</v>
      </c>
      <c r="H903" s="102">
        <f t="shared" si="13"/>
        <v>23406.81</v>
      </c>
    </row>
    <row r="904" spans="1:8" x14ac:dyDescent="0.2">
      <c r="A904" s="71" t="s">
        <v>1448</v>
      </c>
      <c r="B904" s="71" t="s">
        <v>1449</v>
      </c>
      <c r="C904" s="96" t="s">
        <v>1649</v>
      </c>
      <c r="D904" s="105">
        <v>1</v>
      </c>
      <c r="E904">
        <v>0.28999999999999998</v>
      </c>
      <c r="F904">
        <v>1.1499999999999999</v>
      </c>
      <c r="G904" s="103">
        <v>0.33</v>
      </c>
      <c r="H904" s="102">
        <f t="shared" si="13"/>
        <v>5254.59</v>
      </c>
    </row>
    <row r="905" spans="1:8" x14ac:dyDescent="0.2">
      <c r="A905" s="71" t="s">
        <v>1450</v>
      </c>
      <c r="B905" s="71" t="s">
        <v>1449</v>
      </c>
      <c r="C905" s="96" t="s">
        <v>1649</v>
      </c>
      <c r="D905" s="105">
        <v>2</v>
      </c>
      <c r="E905">
        <v>0.35</v>
      </c>
      <c r="F905">
        <v>1.1499999999999999</v>
      </c>
      <c r="G905" s="103">
        <v>0.4</v>
      </c>
      <c r="H905" s="102">
        <f t="shared" si="13"/>
        <v>6369.2000000000007</v>
      </c>
    </row>
    <row r="906" spans="1:8" x14ac:dyDescent="0.2">
      <c r="A906" s="71" t="s">
        <v>1451</v>
      </c>
      <c r="B906" s="71" t="s">
        <v>1449</v>
      </c>
      <c r="C906" s="96" t="s">
        <v>1649</v>
      </c>
      <c r="D906" s="105">
        <v>3</v>
      </c>
      <c r="E906">
        <v>0.51</v>
      </c>
      <c r="F906">
        <v>1.1499999999999999</v>
      </c>
      <c r="G906" s="103">
        <v>0.59</v>
      </c>
      <c r="H906" s="102">
        <f t="shared" si="13"/>
        <v>9394.57</v>
      </c>
    </row>
    <row r="907" spans="1:8" x14ac:dyDescent="0.2">
      <c r="A907" s="71" t="s">
        <v>1452</v>
      </c>
      <c r="B907" s="71" t="s">
        <v>1449</v>
      </c>
      <c r="C907" s="96" t="s">
        <v>1649</v>
      </c>
      <c r="D907" s="105">
        <v>5</v>
      </c>
      <c r="E907">
        <v>1.48</v>
      </c>
      <c r="F907">
        <v>1.1499999999999999</v>
      </c>
      <c r="G907" s="103">
        <v>1.7</v>
      </c>
      <c r="H907" s="102">
        <f t="shared" si="13"/>
        <v>27069.1</v>
      </c>
    </row>
    <row r="908" spans="1:8" x14ac:dyDescent="0.2">
      <c r="A908" s="71" t="s">
        <v>1453</v>
      </c>
      <c r="B908" s="71" t="s">
        <v>1454</v>
      </c>
      <c r="C908" s="96" t="s">
        <v>1649</v>
      </c>
      <c r="D908" s="105">
        <v>1</v>
      </c>
      <c r="E908">
        <v>0.15</v>
      </c>
      <c r="F908">
        <v>1.1499999999999999</v>
      </c>
      <c r="G908" s="103">
        <v>0.17</v>
      </c>
      <c r="H908" s="102">
        <f t="shared" si="13"/>
        <v>2706.9100000000003</v>
      </c>
    </row>
    <row r="909" spans="1:8" x14ac:dyDescent="0.2">
      <c r="A909" s="71" t="s">
        <v>1455</v>
      </c>
      <c r="B909" s="71" t="s">
        <v>1454</v>
      </c>
      <c r="C909" s="96" t="s">
        <v>1649</v>
      </c>
      <c r="D909" s="105">
        <v>2</v>
      </c>
      <c r="E909">
        <v>0.21</v>
      </c>
      <c r="F909">
        <v>1.1499999999999999</v>
      </c>
      <c r="G909" s="103">
        <v>0.24</v>
      </c>
      <c r="H909" s="102">
        <f t="shared" si="13"/>
        <v>3821.52</v>
      </c>
    </row>
    <row r="910" spans="1:8" x14ac:dyDescent="0.2">
      <c r="A910" s="71" t="s">
        <v>1456</v>
      </c>
      <c r="B910" s="71" t="s">
        <v>1454</v>
      </c>
      <c r="C910" s="96" t="s">
        <v>1649</v>
      </c>
      <c r="D910" s="105">
        <v>3</v>
      </c>
      <c r="E910">
        <v>0.33</v>
      </c>
      <c r="F910">
        <v>1.1499999999999999</v>
      </c>
      <c r="G910" s="103">
        <v>0.38</v>
      </c>
      <c r="H910" s="102">
        <f t="shared" si="13"/>
        <v>6050.74</v>
      </c>
    </row>
    <row r="911" spans="1:8" x14ac:dyDescent="0.2">
      <c r="A911" s="71" t="s">
        <v>1457</v>
      </c>
      <c r="B911" s="71" t="s">
        <v>1454</v>
      </c>
      <c r="C911" s="96" t="s">
        <v>1649</v>
      </c>
      <c r="D911" s="105">
        <v>3</v>
      </c>
      <c r="E911">
        <v>0.37</v>
      </c>
      <c r="F911">
        <v>1.1499999999999999</v>
      </c>
      <c r="G911" s="103">
        <v>0.43</v>
      </c>
      <c r="H911" s="102">
        <f t="shared" si="13"/>
        <v>6846.89</v>
      </c>
    </row>
    <row r="912" spans="1:8" x14ac:dyDescent="0.2">
      <c r="A912" s="71" t="s">
        <v>1458</v>
      </c>
      <c r="B912" s="71" t="s">
        <v>1459</v>
      </c>
      <c r="C912" s="96" t="s">
        <v>1649</v>
      </c>
      <c r="D912" s="105">
        <v>2</v>
      </c>
      <c r="E912">
        <v>0.26</v>
      </c>
      <c r="F912">
        <v>1.1499999999999999</v>
      </c>
      <c r="G912" s="103">
        <v>0.3</v>
      </c>
      <c r="H912" s="102">
        <f t="shared" si="13"/>
        <v>4776.8999999999996</v>
      </c>
    </row>
    <row r="913" spans="1:8" x14ac:dyDescent="0.2">
      <c r="A913" s="71" t="s">
        <v>1460</v>
      </c>
      <c r="B913" s="71" t="s">
        <v>1459</v>
      </c>
      <c r="C913" s="96" t="s">
        <v>1649</v>
      </c>
      <c r="D913" s="105">
        <v>3</v>
      </c>
      <c r="E913">
        <v>0.34</v>
      </c>
      <c r="F913">
        <v>1.1499999999999999</v>
      </c>
      <c r="G913" s="103">
        <v>0.39</v>
      </c>
      <c r="H913" s="102">
        <f t="shared" si="13"/>
        <v>6209.97</v>
      </c>
    </row>
    <row r="914" spans="1:8" x14ac:dyDescent="0.2">
      <c r="A914" s="71" t="s">
        <v>1461</v>
      </c>
      <c r="B914" s="71" t="s">
        <v>1459</v>
      </c>
      <c r="C914" s="96" t="s">
        <v>1649</v>
      </c>
      <c r="D914" s="105">
        <v>5</v>
      </c>
      <c r="E914">
        <v>0.56000000000000005</v>
      </c>
      <c r="F914">
        <v>1.1499999999999999</v>
      </c>
      <c r="G914" s="103">
        <v>0.64</v>
      </c>
      <c r="H914" s="102">
        <f t="shared" ref="H914:H977" si="14">G914*15923</f>
        <v>10190.719999999999</v>
      </c>
    </row>
    <row r="915" spans="1:8" x14ac:dyDescent="0.2">
      <c r="A915" s="71" t="s">
        <v>1462</v>
      </c>
      <c r="B915" s="71" t="s">
        <v>1459</v>
      </c>
      <c r="C915" s="96" t="s">
        <v>1649</v>
      </c>
      <c r="D915" s="105">
        <v>7</v>
      </c>
      <c r="E915">
        <v>1.65</v>
      </c>
      <c r="F915">
        <v>1.1499999999999999</v>
      </c>
      <c r="G915" s="103">
        <v>1.9</v>
      </c>
      <c r="H915" s="102">
        <f t="shared" si="14"/>
        <v>30253.699999999997</v>
      </c>
    </row>
    <row r="916" spans="1:8" x14ac:dyDescent="0.2">
      <c r="A916" s="71" t="s">
        <v>1463</v>
      </c>
      <c r="B916" s="71" t="s">
        <v>1464</v>
      </c>
      <c r="C916" s="96" t="s">
        <v>1642</v>
      </c>
      <c r="D916" s="105">
        <v>2</v>
      </c>
      <c r="E916">
        <v>0.3</v>
      </c>
      <c r="F916">
        <v>1.45</v>
      </c>
      <c r="G916" s="103">
        <v>0.44</v>
      </c>
      <c r="H916" s="102">
        <f t="shared" si="14"/>
        <v>7006.12</v>
      </c>
    </row>
    <row r="917" spans="1:8" x14ac:dyDescent="0.2">
      <c r="A917" s="71" t="s">
        <v>1465</v>
      </c>
      <c r="B917" s="71" t="s">
        <v>1464</v>
      </c>
      <c r="C917" s="96" t="s">
        <v>1642</v>
      </c>
      <c r="D917" s="105">
        <v>2</v>
      </c>
      <c r="E917">
        <v>0.37</v>
      </c>
      <c r="F917">
        <v>1.45</v>
      </c>
      <c r="G917" s="103">
        <v>0.54</v>
      </c>
      <c r="H917" s="102">
        <f t="shared" si="14"/>
        <v>8598.42</v>
      </c>
    </row>
    <row r="918" spans="1:8" x14ac:dyDescent="0.2">
      <c r="A918" s="71" t="s">
        <v>1466</v>
      </c>
      <c r="B918" s="71" t="s">
        <v>1464</v>
      </c>
      <c r="C918" s="96" t="s">
        <v>1642</v>
      </c>
      <c r="D918" s="105">
        <v>2</v>
      </c>
      <c r="E918">
        <v>0.61</v>
      </c>
      <c r="F918">
        <v>1.45</v>
      </c>
      <c r="G918" s="103">
        <v>0.88</v>
      </c>
      <c r="H918" s="102">
        <f t="shared" si="14"/>
        <v>14012.24</v>
      </c>
    </row>
    <row r="919" spans="1:8" x14ac:dyDescent="0.2">
      <c r="A919" s="71" t="s">
        <v>1467</v>
      </c>
      <c r="B919" s="71" t="s">
        <v>1464</v>
      </c>
      <c r="C919" s="96" t="s">
        <v>1642</v>
      </c>
      <c r="D919" s="105">
        <v>2</v>
      </c>
      <c r="E919">
        <v>1.03</v>
      </c>
      <c r="F919">
        <v>1.45</v>
      </c>
      <c r="G919" s="103">
        <v>1.49</v>
      </c>
      <c r="H919" s="102">
        <f t="shared" si="14"/>
        <v>23725.27</v>
      </c>
    </row>
    <row r="920" spans="1:8" x14ac:dyDescent="0.2">
      <c r="A920" s="71" t="s">
        <v>1468</v>
      </c>
      <c r="B920" s="71" t="s">
        <v>1469</v>
      </c>
      <c r="C920" s="96" t="s">
        <v>1642</v>
      </c>
      <c r="D920" s="105">
        <v>1</v>
      </c>
      <c r="E920">
        <v>0.11</v>
      </c>
      <c r="F920">
        <v>1.25</v>
      </c>
      <c r="G920" s="103">
        <v>0.14000000000000001</v>
      </c>
      <c r="H920" s="102">
        <f t="shared" si="14"/>
        <v>2229.2200000000003</v>
      </c>
    </row>
    <row r="921" spans="1:8" x14ac:dyDescent="0.2">
      <c r="A921" s="71" t="s">
        <v>1470</v>
      </c>
      <c r="B921" s="71" t="s">
        <v>1469</v>
      </c>
      <c r="C921" s="96" t="s">
        <v>1642</v>
      </c>
      <c r="D921" s="105">
        <v>1</v>
      </c>
      <c r="E921">
        <v>0.16</v>
      </c>
      <c r="F921">
        <v>1.25</v>
      </c>
      <c r="G921" s="103">
        <v>0.2</v>
      </c>
      <c r="H921" s="102">
        <f t="shared" si="14"/>
        <v>3184.6000000000004</v>
      </c>
    </row>
    <row r="922" spans="1:8" x14ac:dyDescent="0.2">
      <c r="A922" s="71" t="s">
        <v>1471</v>
      </c>
      <c r="B922" s="71" t="s">
        <v>1469</v>
      </c>
      <c r="C922" s="96" t="s">
        <v>1642</v>
      </c>
      <c r="D922" s="105">
        <v>1</v>
      </c>
      <c r="E922">
        <v>0.24</v>
      </c>
      <c r="F922">
        <v>1.25</v>
      </c>
      <c r="G922" s="103">
        <v>0.3</v>
      </c>
      <c r="H922" s="102">
        <f t="shared" si="14"/>
        <v>4776.8999999999996</v>
      </c>
    </row>
    <row r="923" spans="1:8" x14ac:dyDescent="0.2">
      <c r="A923" s="71" t="s">
        <v>1472</v>
      </c>
      <c r="B923" s="71" t="s">
        <v>1469</v>
      </c>
      <c r="C923" s="96" t="s">
        <v>1642</v>
      </c>
      <c r="D923" s="105">
        <v>1</v>
      </c>
      <c r="E923">
        <v>0.52</v>
      </c>
      <c r="F923">
        <v>1.25</v>
      </c>
      <c r="G923" s="103">
        <v>0.65</v>
      </c>
      <c r="H923" s="102">
        <f t="shared" si="14"/>
        <v>10349.950000000001</v>
      </c>
    </row>
    <row r="924" spans="1:8" x14ac:dyDescent="0.2">
      <c r="A924" s="71" t="s">
        <v>1473</v>
      </c>
      <c r="B924" s="71" t="s">
        <v>1474</v>
      </c>
      <c r="C924" s="96" t="s">
        <v>1642</v>
      </c>
      <c r="D924" s="105">
        <v>18</v>
      </c>
      <c r="E924">
        <v>10.75</v>
      </c>
      <c r="F924">
        <v>1.25</v>
      </c>
      <c r="G924" s="103">
        <v>13.44</v>
      </c>
      <c r="H924" s="102">
        <f t="shared" si="14"/>
        <v>214005.12</v>
      </c>
    </row>
    <row r="925" spans="1:8" x14ac:dyDescent="0.2">
      <c r="A925" s="71" t="s">
        <v>1475</v>
      </c>
      <c r="B925" s="71" t="s">
        <v>1474</v>
      </c>
      <c r="C925" s="96" t="s">
        <v>1642</v>
      </c>
      <c r="D925" s="105">
        <v>18</v>
      </c>
      <c r="E925">
        <v>11.94</v>
      </c>
      <c r="F925">
        <v>1.25</v>
      </c>
      <c r="G925" s="103">
        <v>14.93</v>
      </c>
      <c r="H925" s="102">
        <f t="shared" si="14"/>
        <v>237730.38999999998</v>
      </c>
    </row>
    <row r="926" spans="1:8" x14ac:dyDescent="0.2">
      <c r="A926" s="71" t="s">
        <v>1476</v>
      </c>
      <c r="B926" s="71" t="s">
        <v>1474</v>
      </c>
      <c r="C926" s="96" t="s">
        <v>1642</v>
      </c>
      <c r="D926" s="105">
        <v>26</v>
      </c>
      <c r="E926">
        <v>15.14</v>
      </c>
      <c r="F926">
        <v>1.25</v>
      </c>
      <c r="G926" s="103">
        <v>18.93</v>
      </c>
      <c r="H926" s="102">
        <f t="shared" si="14"/>
        <v>301422.39</v>
      </c>
    </row>
    <row r="927" spans="1:8" x14ac:dyDescent="0.2">
      <c r="A927" s="71" t="s">
        <v>1477</v>
      </c>
      <c r="B927" s="71" t="s">
        <v>1474</v>
      </c>
      <c r="C927" s="96" t="s">
        <v>1642</v>
      </c>
      <c r="D927" s="105">
        <v>53</v>
      </c>
      <c r="E927">
        <v>29.81</v>
      </c>
      <c r="F927">
        <v>1.25</v>
      </c>
      <c r="G927" s="103">
        <v>37.26</v>
      </c>
      <c r="H927" s="102">
        <f t="shared" si="14"/>
        <v>593290.98</v>
      </c>
    </row>
    <row r="928" spans="1:8" x14ac:dyDescent="0.2">
      <c r="A928" s="71" t="s">
        <v>1478</v>
      </c>
      <c r="B928" s="71" t="s">
        <v>1479</v>
      </c>
      <c r="C928" s="96" t="s">
        <v>1642</v>
      </c>
      <c r="D928" s="105">
        <v>44</v>
      </c>
      <c r="E928">
        <v>8.0500000000000007</v>
      </c>
      <c r="F928">
        <v>1.25</v>
      </c>
      <c r="G928" s="103">
        <v>10.06</v>
      </c>
      <c r="H928" s="102">
        <f t="shared" si="14"/>
        <v>160185.38</v>
      </c>
    </row>
    <row r="929" spans="1:8" x14ac:dyDescent="0.2">
      <c r="A929" s="71" t="s">
        <v>1480</v>
      </c>
      <c r="B929" s="71" t="s">
        <v>1479</v>
      </c>
      <c r="C929" s="96" t="s">
        <v>1642</v>
      </c>
      <c r="D929" s="105">
        <v>44</v>
      </c>
      <c r="E929">
        <v>8.94</v>
      </c>
      <c r="F929">
        <v>1.25</v>
      </c>
      <c r="G929" s="103">
        <v>11.18</v>
      </c>
      <c r="H929" s="102">
        <f t="shared" si="14"/>
        <v>178019.13999999998</v>
      </c>
    </row>
    <row r="930" spans="1:8" x14ac:dyDescent="0.2">
      <c r="A930" s="71" t="s">
        <v>1481</v>
      </c>
      <c r="B930" s="71" t="s">
        <v>1479</v>
      </c>
      <c r="C930" s="96" t="s">
        <v>1642</v>
      </c>
      <c r="D930" s="105">
        <v>76</v>
      </c>
      <c r="E930">
        <v>18.399999999999999</v>
      </c>
      <c r="F930">
        <v>1.25</v>
      </c>
      <c r="G930" s="103">
        <v>23</v>
      </c>
      <c r="H930" s="102">
        <f t="shared" si="14"/>
        <v>366229</v>
      </c>
    </row>
    <row r="931" spans="1:8" x14ac:dyDescent="0.2">
      <c r="A931" s="71" t="s">
        <v>1482</v>
      </c>
      <c r="B931" s="71" t="s">
        <v>1479</v>
      </c>
      <c r="C931" s="96" t="s">
        <v>1642</v>
      </c>
      <c r="D931" s="105">
        <v>107</v>
      </c>
      <c r="E931">
        <v>26.82</v>
      </c>
      <c r="F931">
        <v>1.25</v>
      </c>
      <c r="G931" s="103">
        <v>33.53</v>
      </c>
      <c r="H931" s="102">
        <f t="shared" si="14"/>
        <v>533898.19000000006</v>
      </c>
    </row>
    <row r="932" spans="1:8" x14ac:dyDescent="0.2">
      <c r="A932" s="71" t="s">
        <v>1483</v>
      </c>
      <c r="B932" s="71" t="s">
        <v>1734</v>
      </c>
      <c r="C932" s="96" t="s">
        <v>1642</v>
      </c>
      <c r="D932" s="105">
        <v>59</v>
      </c>
      <c r="E932">
        <v>14</v>
      </c>
      <c r="F932">
        <v>1.25</v>
      </c>
      <c r="G932" s="103">
        <v>17.5</v>
      </c>
      <c r="H932" s="102">
        <f t="shared" si="14"/>
        <v>278652.5</v>
      </c>
    </row>
    <row r="933" spans="1:8" x14ac:dyDescent="0.2">
      <c r="A933" s="71" t="s">
        <v>1484</v>
      </c>
      <c r="B933" s="71" t="s">
        <v>1734</v>
      </c>
      <c r="C933" s="96" t="s">
        <v>1642</v>
      </c>
      <c r="D933" s="105">
        <v>60</v>
      </c>
      <c r="E933">
        <v>12.73</v>
      </c>
      <c r="F933">
        <v>1.25</v>
      </c>
      <c r="G933" s="103">
        <v>15.91</v>
      </c>
      <c r="H933" s="102">
        <f t="shared" si="14"/>
        <v>253334.93</v>
      </c>
    </row>
    <row r="934" spans="1:8" x14ac:dyDescent="0.2">
      <c r="A934" s="71" t="s">
        <v>1485</v>
      </c>
      <c r="B934" s="71" t="s">
        <v>1734</v>
      </c>
      <c r="C934" s="96" t="s">
        <v>1642</v>
      </c>
      <c r="D934" s="105">
        <v>40</v>
      </c>
      <c r="E934">
        <v>9.73</v>
      </c>
      <c r="F934">
        <v>1.25</v>
      </c>
      <c r="G934" s="103">
        <v>12.16</v>
      </c>
      <c r="H934" s="102">
        <f t="shared" si="14"/>
        <v>193623.67999999999</v>
      </c>
    </row>
    <row r="935" spans="1:8" x14ac:dyDescent="0.2">
      <c r="A935" s="71" t="s">
        <v>1486</v>
      </c>
      <c r="B935" s="71" t="s">
        <v>1734</v>
      </c>
      <c r="C935" s="96" t="s">
        <v>1642</v>
      </c>
      <c r="D935" s="105">
        <v>2</v>
      </c>
      <c r="E935">
        <v>0.33</v>
      </c>
      <c r="F935">
        <v>1.25</v>
      </c>
      <c r="G935" s="103">
        <v>0.41</v>
      </c>
      <c r="H935" s="102">
        <f t="shared" si="14"/>
        <v>6528.4299999999994</v>
      </c>
    </row>
    <row r="936" spans="1:8" x14ac:dyDescent="0.2">
      <c r="A936" s="71" t="s">
        <v>1487</v>
      </c>
      <c r="B936" s="71" t="s">
        <v>1488</v>
      </c>
      <c r="C936" s="96" t="s">
        <v>1642</v>
      </c>
      <c r="D936" s="105">
        <v>2</v>
      </c>
      <c r="E936">
        <v>0.38</v>
      </c>
      <c r="F936">
        <v>1.25</v>
      </c>
      <c r="G936" s="103">
        <v>0.48</v>
      </c>
      <c r="H936" s="102">
        <f t="shared" si="14"/>
        <v>7643.04</v>
      </c>
    </row>
    <row r="937" spans="1:8" x14ac:dyDescent="0.2">
      <c r="A937" s="71" t="s">
        <v>1489</v>
      </c>
      <c r="B937" s="71" t="s">
        <v>1488</v>
      </c>
      <c r="C937" s="96" t="s">
        <v>1642</v>
      </c>
      <c r="D937" s="105">
        <v>25</v>
      </c>
      <c r="E937">
        <v>4.9000000000000004</v>
      </c>
      <c r="F937">
        <v>1.25</v>
      </c>
      <c r="G937" s="103">
        <v>6.13</v>
      </c>
      <c r="H937" s="102">
        <f t="shared" si="14"/>
        <v>97607.99</v>
      </c>
    </row>
    <row r="938" spans="1:8" x14ac:dyDescent="0.2">
      <c r="A938" s="71" t="s">
        <v>1490</v>
      </c>
      <c r="B938" s="71" t="s">
        <v>1488</v>
      </c>
      <c r="C938" s="96" t="s">
        <v>1642</v>
      </c>
      <c r="D938" s="105">
        <v>66</v>
      </c>
      <c r="E938">
        <v>13.06</v>
      </c>
      <c r="F938">
        <v>1.25</v>
      </c>
      <c r="G938" s="103">
        <v>16.329999999999998</v>
      </c>
      <c r="H938" s="102">
        <f t="shared" si="14"/>
        <v>260022.58999999997</v>
      </c>
    </row>
    <row r="939" spans="1:8" x14ac:dyDescent="0.2">
      <c r="A939" s="71" t="s">
        <v>1491</v>
      </c>
      <c r="B939" s="71" t="s">
        <v>1488</v>
      </c>
      <c r="C939" s="96" t="s">
        <v>1642</v>
      </c>
      <c r="D939" s="105">
        <v>99</v>
      </c>
      <c r="E939">
        <v>21.5</v>
      </c>
      <c r="F939">
        <v>1.25</v>
      </c>
      <c r="G939" s="103">
        <v>26.88</v>
      </c>
      <c r="H939" s="102">
        <f t="shared" si="14"/>
        <v>428010.23999999999</v>
      </c>
    </row>
    <row r="940" spans="1:8" x14ac:dyDescent="0.2">
      <c r="A940" s="71" t="s">
        <v>1492</v>
      </c>
      <c r="B940" s="71" t="s">
        <v>1493</v>
      </c>
      <c r="C940" s="96" t="s">
        <v>1642</v>
      </c>
      <c r="D940" s="105">
        <v>10</v>
      </c>
      <c r="E940">
        <v>1.45</v>
      </c>
      <c r="F940">
        <v>1.25</v>
      </c>
      <c r="G940" s="103">
        <v>1.81</v>
      </c>
      <c r="H940" s="102">
        <f t="shared" si="14"/>
        <v>28820.63</v>
      </c>
    </row>
    <row r="941" spans="1:8" x14ac:dyDescent="0.2">
      <c r="A941" s="71" t="s">
        <v>1494</v>
      </c>
      <c r="B941" s="71" t="s">
        <v>1493</v>
      </c>
      <c r="C941" s="96" t="s">
        <v>1642</v>
      </c>
      <c r="D941" s="105">
        <v>48</v>
      </c>
      <c r="E941">
        <v>7.59</v>
      </c>
      <c r="F941">
        <v>1.25</v>
      </c>
      <c r="G941" s="103">
        <v>9.49</v>
      </c>
      <c r="H941" s="102">
        <f t="shared" si="14"/>
        <v>151109.26999999999</v>
      </c>
    </row>
    <row r="942" spans="1:8" x14ac:dyDescent="0.2">
      <c r="A942" s="71" t="s">
        <v>1495</v>
      </c>
      <c r="B942" s="71" t="s">
        <v>1493</v>
      </c>
      <c r="C942" s="96" t="s">
        <v>1642</v>
      </c>
      <c r="D942" s="105">
        <v>66</v>
      </c>
      <c r="E942">
        <v>11.62</v>
      </c>
      <c r="F942">
        <v>1.25</v>
      </c>
      <c r="G942" s="103">
        <v>14.53</v>
      </c>
      <c r="H942" s="102">
        <f t="shared" si="14"/>
        <v>231361.19</v>
      </c>
    </row>
    <row r="943" spans="1:8" x14ac:dyDescent="0.2">
      <c r="A943" s="71" t="s">
        <v>1496</v>
      </c>
      <c r="B943" s="71" t="s">
        <v>1493</v>
      </c>
      <c r="C943" s="96" t="s">
        <v>1642</v>
      </c>
      <c r="D943" s="105">
        <v>82</v>
      </c>
      <c r="E943">
        <v>16.22</v>
      </c>
      <c r="F943">
        <v>1.25</v>
      </c>
      <c r="G943" s="103">
        <v>20.28</v>
      </c>
      <c r="H943" s="102">
        <f t="shared" si="14"/>
        <v>322918.44</v>
      </c>
    </row>
    <row r="944" spans="1:8" x14ac:dyDescent="0.2">
      <c r="A944" s="71" t="s">
        <v>1497</v>
      </c>
      <c r="B944" s="71" t="s">
        <v>1498</v>
      </c>
      <c r="C944" s="96" t="s">
        <v>1642</v>
      </c>
      <c r="D944" s="105">
        <v>22</v>
      </c>
      <c r="E944">
        <v>3.59</v>
      </c>
      <c r="F944">
        <v>1.25</v>
      </c>
      <c r="G944" s="103">
        <v>4.49</v>
      </c>
      <c r="H944" s="102">
        <f t="shared" si="14"/>
        <v>71494.27</v>
      </c>
    </row>
    <row r="945" spans="1:8" x14ac:dyDescent="0.2">
      <c r="A945" s="71" t="s">
        <v>1499</v>
      </c>
      <c r="B945" s="71" t="s">
        <v>1498</v>
      </c>
      <c r="C945" s="96" t="s">
        <v>1642</v>
      </c>
      <c r="D945" s="105">
        <v>43</v>
      </c>
      <c r="E945">
        <v>6.04</v>
      </c>
      <c r="F945">
        <v>1.25</v>
      </c>
      <c r="G945" s="103">
        <v>7.55</v>
      </c>
      <c r="H945" s="102">
        <f t="shared" si="14"/>
        <v>120218.65</v>
      </c>
    </row>
    <row r="946" spans="1:8" x14ac:dyDescent="0.2">
      <c r="A946" s="71" t="s">
        <v>1500</v>
      </c>
      <c r="B946" s="71" t="s">
        <v>1498</v>
      </c>
      <c r="C946" s="96" t="s">
        <v>1642</v>
      </c>
      <c r="D946" s="105">
        <v>52</v>
      </c>
      <c r="E946">
        <v>8.39</v>
      </c>
      <c r="F946">
        <v>1.25</v>
      </c>
      <c r="G946" s="103">
        <v>10.49</v>
      </c>
      <c r="H946" s="102">
        <f t="shared" si="14"/>
        <v>167032.26999999999</v>
      </c>
    </row>
    <row r="947" spans="1:8" x14ac:dyDescent="0.2">
      <c r="A947" s="71" t="s">
        <v>1501</v>
      </c>
      <c r="B947" s="71" t="s">
        <v>1498</v>
      </c>
      <c r="C947" s="96" t="s">
        <v>1642</v>
      </c>
      <c r="D947" s="105">
        <v>67</v>
      </c>
      <c r="E947">
        <v>13.04</v>
      </c>
      <c r="F947">
        <v>1.25</v>
      </c>
      <c r="G947" s="103">
        <v>16.3</v>
      </c>
      <c r="H947" s="102">
        <f t="shared" si="14"/>
        <v>259544.90000000002</v>
      </c>
    </row>
    <row r="948" spans="1:8" x14ac:dyDescent="0.2">
      <c r="A948" s="71" t="s">
        <v>1502</v>
      </c>
      <c r="B948" s="71" t="s">
        <v>1503</v>
      </c>
      <c r="C948" s="96" t="s">
        <v>1642</v>
      </c>
      <c r="D948" s="105">
        <v>20</v>
      </c>
      <c r="E948">
        <v>3.18</v>
      </c>
      <c r="F948">
        <v>1.25</v>
      </c>
      <c r="G948" s="103">
        <v>3.98</v>
      </c>
      <c r="H948" s="102">
        <f t="shared" si="14"/>
        <v>63373.54</v>
      </c>
    </row>
    <row r="949" spans="1:8" x14ac:dyDescent="0.2">
      <c r="A949" s="71" t="s">
        <v>1504</v>
      </c>
      <c r="B949" s="71" t="s">
        <v>1503</v>
      </c>
      <c r="C949" s="96" t="s">
        <v>1642</v>
      </c>
      <c r="D949" s="105">
        <v>34</v>
      </c>
      <c r="E949">
        <v>4.72</v>
      </c>
      <c r="F949">
        <v>1.25</v>
      </c>
      <c r="G949" s="103">
        <v>5.9</v>
      </c>
      <c r="H949" s="102">
        <f t="shared" si="14"/>
        <v>93945.700000000012</v>
      </c>
    </row>
    <row r="950" spans="1:8" x14ac:dyDescent="0.2">
      <c r="A950" s="71" t="s">
        <v>1505</v>
      </c>
      <c r="B950" s="71" t="s">
        <v>1503</v>
      </c>
      <c r="C950" s="96" t="s">
        <v>1642</v>
      </c>
      <c r="D950" s="105">
        <v>47</v>
      </c>
      <c r="E950">
        <v>7.85</v>
      </c>
      <c r="F950">
        <v>1.25</v>
      </c>
      <c r="G950" s="103">
        <v>9.81</v>
      </c>
      <c r="H950" s="102">
        <f t="shared" si="14"/>
        <v>156204.63</v>
      </c>
    </row>
    <row r="951" spans="1:8" x14ac:dyDescent="0.2">
      <c r="A951" s="71" t="s">
        <v>1506</v>
      </c>
      <c r="B951" s="71" t="s">
        <v>1503</v>
      </c>
      <c r="C951" s="96" t="s">
        <v>1642</v>
      </c>
      <c r="D951" s="105">
        <v>63</v>
      </c>
      <c r="E951">
        <v>12.42</v>
      </c>
      <c r="F951">
        <v>1.25</v>
      </c>
      <c r="G951" s="103">
        <v>15.53</v>
      </c>
      <c r="H951" s="102">
        <f t="shared" si="14"/>
        <v>247284.19</v>
      </c>
    </row>
    <row r="952" spans="1:8" x14ac:dyDescent="0.2">
      <c r="A952" s="71" t="s">
        <v>1507</v>
      </c>
      <c r="B952" s="71" t="s">
        <v>1508</v>
      </c>
      <c r="C952" s="96" t="s">
        <v>1642</v>
      </c>
      <c r="D952" s="105">
        <v>24</v>
      </c>
      <c r="E952">
        <v>3.32</v>
      </c>
      <c r="F952">
        <v>1.25</v>
      </c>
      <c r="G952" s="103">
        <v>4.1500000000000004</v>
      </c>
      <c r="H952" s="102">
        <f t="shared" si="14"/>
        <v>66080.450000000012</v>
      </c>
    </row>
    <row r="953" spans="1:8" x14ac:dyDescent="0.2">
      <c r="A953" s="71" t="s">
        <v>1509</v>
      </c>
      <c r="B953" s="71" t="s">
        <v>1508</v>
      </c>
      <c r="C953" s="96" t="s">
        <v>1642</v>
      </c>
      <c r="D953" s="105">
        <v>34</v>
      </c>
      <c r="E953">
        <v>4.68</v>
      </c>
      <c r="F953">
        <v>1.25</v>
      </c>
      <c r="G953" s="103">
        <v>5.85</v>
      </c>
      <c r="H953" s="102">
        <f t="shared" si="14"/>
        <v>93149.549999999988</v>
      </c>
    </row>
    <row r="954" spans="1:8" x14ac:dyDescent="0.2">
      <c r="A954" s="71" t="s">
        <v>1518</v>
      </c>
      <c r="B954" s="71" t="s">
        <v>1508</v>
      </c>
      <c r="C954" s="96" t="s">
        <v>1642</v>
      </c>
      <c r="D954" s="105">
        <v>42</v>
      </c>
      <c r="E954">
        <v>6.45</v>
      </c>
      <c r="F954">
        <v>1.25</v>
      </c>
      <c r="G954" s="103">
        <v>8.06</v>
      </c>
      <c r="H954" s="102">
        <f t="shared" si="14"/>
        <v>128339.38</v>
      </c>
    </row>
    <row r="955" spans="1:8" x14ac:dyDescent="0.2">
      <c r="A955" s="71" t="s">
        <v>1519</v>
      </c>
      <c r="B955" s="71" t="s">
        <v>1508</v>
      </c>
      <c r="C955" s="96" t="s">
        <v>1642</v>
      </c>
      <c r="D955" s="105">
        <v>54</v>
      </c>
      <c r="E955">
        <v>10.51</v>
      </c>
      <c r="F955">
        <v>1.25</v>
      </c>
      <c r="G955" s="103">
        <v>13.14</v>
      </c>
      <c r="H955" s="102">
        <f t="shared" si="14"/>
        <v>209228.22</v>
      </c>
    </row>
    <row r="956" spans="1:8" x14ac:dyDescent="0.2">
      <c r="A956" s="71" t="s">
        <v>1520</v>
      </c>
      <c r="B956" s="71" t="s">
        <v>1521</v>
      </c>
      <c r="C956" s="96" t="s">
        <v>1642</v>
      </c>
      <c r="D956" s="105">
        <v>18</v>
      </c>
      <c r="E956">
        <v>2.37</v>
      </c>
      <c r="F956">
        <v>1.25</v>
      </c>
      <c r="G956" s="103">
        <v>2.96</v>
      </c>
      <c r="H956" s="102">
        <f t="shared" si="14"/>
        <v>47132.08</v>
      </c>
    </row>
    <row r="957" spans="1:8" x14ac:dyDescent="0.2">
      <c r="A957" s="71" t="s">
        <v>1522</v>
      </c>
      <c r="B957" s="71" t="s">
        <v>1521</v>
      </c>
      <c r="C957" s="96" t="s">
        <v>1642</v>
      </c>
      <c r="D957" s="105">
        <v>29</v>
      </c>
      <c r="E957">
        <v>4.01</v>
      </c>
      <c r="F957">
        <v>1.25</v>
      </c>
      <c r="G957" s="103">
        <v>5.01</v>
      </c>
      <c r="H957" s="102">
        <f t="shared" si="14"/>
        <v>79774.23</v>
      </c>
    </row>
    <row r="958" spans="1:8" x14ac:dyDescent="0.2">
      <c r="A958" s="71" t="s">
        <v>1523</v>
      </c>
      <c r="B958" s="71" t="s">
        <v>1521</v>
      </c>
      <c r="C958" s="96" t="s">
        <v>1642</v>
      </c>
      <c r="D958" s="105">
        <v>38</v>
      </c>
      <c r="E958">
        <v>6.14</v>
      </c>
      <c r="F958">
        <v>1.25</v>
      </c>
      <c r="G958" s="103">
        <v>7.68</v>
      </c>
      <c r="H958" s="102">
        <f t="shared" si="14"/>
        <v>122288.64</v>
      </c>
    </row>
    <row r="959" spans="1:8" x14ac:dyDescent="0.2">
      <c r="A959" s="71" t="s">
        <v>1524</v>
      </c>
      <c r="B959" s="71" t="s">
        <v>1521</v>
      </c>
      <c r="C959" s="96" t="s">
        <v>1642</v>
      </c>
      <c r="D959" s="105">
        <v>46</v>
      </c>
      <c r="E959">
        <v>8.5399999999999991</v>
      </c>
      <c r="F959">
        <v>1.25</v>
      </c>
      <c r="G959" s="103">
        <v>10.68</v>
      </c>
      <c r="H959" s="102">
        <f t="shared" si="14"/>
        <v>170057.63999999998</v>
      </c>
    </row>
    <row r="960" spans="1:8" x14ac:dyDescent="0.2">
      <c r="A960" s="71" t="s">
        <v>1525</v>
      </c>
      <c r="B960" s="71" t="s">
        <v>1526</v>
      </c>
      <c r="C960" s="96" t="s">
        <v>1642</v>
      </c>
      <c r="D960" s="105">
        <v>14</v>
      </c>
      <c r="E960">
        <v>3.66</v>
      </c>
      <c r="F960">
        <v>1.25</v>
      </c>
      <c r="G960" s="103">
        <v>4.58</v>
      </c>
      <c r="H960" s="102">
        <f t="shared" si="14"/>
        <v>72927.34</v>
      </c>
    </row>
    <row r="961" spans="1:8" x14ac:dyDescent="0.2">
      <c r="A961" s="71" t="s">
        <v>1527</v>
      </c>
      <c r="B961" s="71" t="s">
        <v>1526</v>
      </c>
      <c r="C961" s="96" t="s">
        <v>1642</v>
      </c>
      <c r="D961" s="105">
        <v>20</v>
      </c>
      <c r="E961">
        <v>4.2699999999999996</v>
      </c>
      <c r="F961">
        <v>1.25</v>
      </c>
      <c r="G961" s="103">
        <v>5.34</v>
      </c>
      <c r="H961" s="102">
        <f t="shared" si="14"/>
        <v>85028.819999999992</v>
      </c>
    </row>
    <row r="962" spans="1:8" x14ac:dyDescent="0.2">
      <c r="A962" s="71" t="s">
        <v>1528</v>
      </c>
      <c r="B962" s="71" t="s">
        <v>1526</v>
      </c>
      <c r="C962" s="96" t="s">
        <v>1642</v>
      </c>
      <c r="D962" s="105">
        <v>34</v>
      </c>
      <c r="E962">
        <v>7.44</v>
      </c>
      <c r="F962">
        <v>1.25</v>
      </c>
      <c r="G962" s="103">
        <v>9.3000000000000007</v>
      </c>
      <c r="H962" s="102">
        <f t="shared" si="14"/>
        <v>148083.90000000002</v>
      </c>
    </row>
    <row r="963" spans="1:8" x14ac:dyDescent="0.2">
      <c r="A963" s="71" t="s">
        <v>1529</v>
      </c>
      <c r="B963" s="71" t="s">
        <v>1526</v>
      </c>
      <c r="C963" s="96" t="s">
        <v>1642</v>
      </c>
      <c r="D963" s="105">
        <v>59</v>
      </c>
      <c r="E963">
        <v>14.42</v>
      </c>
      <c r="F963">
        <v>1.25</v>
      </c>
      <c r="G963" s="103">
        <v>18.03</v>
      </c>
      <c r="H963" s="102">
        <f t="shared" si="14"/>
        <v>287091.69</v>
      </c>
    </row>
    <row r="964" spans="1:8" x14ac:dyDescent="0.2">
      <c r="A964" s="71" t="s">
        <v>1530</v>
      </c>
      <c r="B964" s="71" t="s">
        <v>1531</v>
      </c>
      <c r="C964" s="96" t="s">
        <v>1642</v>
      </c>
      <c r="D964" s="105">
        <v>14</v>
      </c>
      <c r="E964">
        <v>1.81</v>
      </c>
      <c r="F964">
        <v>1.25</v>
      </c>
      <c r="G964" s="103">
        <v>2.2599999999999998</v>
      </c>
      <c r="H964" s="102">
        <f t="shared" si="14"/>
        <v>35985.979999999996</v>
      </c>
    </row>
    <row r="965" spans="1:8" x14ac:dyDescent="0.2">
      <c r="A965" s="71" t="s">
        <v>1532</v>
      </c>
      <c r="B965" s="71" t="s">
        <v>1531</v>
      </c>
      <c r="C965" s="96" t="s">
        <v>1642</v>
      </c>
      <c r="D965" s="105">
        <v>22</v>
      </c>
      <c r="E965">
        <v>2.89</v>
      </c>
      <c r="F965">
        <v>1.25</v>
      </c>
      <c r="G965" s="103">
        <v>3.61</v>
      </c>
      <c r="H965" s="102">
        <f t="shared" si="14"/>
        <v>57482.03</v>
      </c>
    </row>
    <row r="966" spans="1:8" x14ac:dyDescent="0.2">
      <c r="A966" s="71" t="s">
        <v>1533</v>
      </c>
      <c r="B966" s="71" t="s">
        <v>1531</v>
      </c>
      <c r="C966" s="96" t="s">
        <v>1642</v>
      </c>
      <c r="D966" s="105">
        <v>30</v>
      </c>
      <c r="E966">
        <v>4.78</v>
      </c>
      <c r="F966">
        <v>1.25</v>
      </c>
      <c r="G966" s="103">
        <v>5.98</v>
      </c>
      <c r="H966" s="102">
        <f t="shared" si="14"/>
        <v>95219.540000000008</v>
      </c>
    </row>
    <row r="967" spans="1:8" x14ac:dyDescent="0.2">
      <c r="A967" s="71" t="s">
        <v>1534</v>
      </c>
      <c r="B967" s="71" t="s">
        <v>1531</v>
      </c>
      <c r="C967" s="96" t="s">
        <v>1642</v>
      </c>
      <c r="D967" s="105">
        <v>42</v>
      </c>
      <c r="E967">
        <v>9.6999999999999993</v>
      </c>
      <c r="F967">
        <v>1.25</v>
      </c>
      <c r="G967" s="103">
        <v>12.13</v>
      </c>
      <c r="H967" s="102">
        <f t="shared" si="14"/>
        <v>193145.99000000002</v>
      </c>
    </row>
    <row r="968" spans="1:8" x14ac:dyDescent="0.2">
      <c r="A968" s="71" t="s">
        <v>1535</v>
      </c>
      <c r="B968" s="71" t="s">
        <v>1536</v>
      </c>
      <c r="C968" s="96" t="s">
        <v>1642</v>
      </c>
      <c r="D968" s="105">
        <v>16</v>
      </c>
      <c r="E968">
        <v>2.1</v>
      </c>
      <c r="F968">
        <v>1.25</v>
      </c>
      <c r="G968" s="103">
        <v>2.63</v>
      </c>
      <c r="H968" s="102">
        <f t="shared" si="14"/>
        <v>41877.49</v>
      </c>
    </row>
    <row r="969" spans="1:8" x14ac:dyDescent="0.2">
      <c r="A969" s="71" t="s">
        <v>1537</v>
      </c>
      <c r="B969" s="71" t="s">
        <v>1536</v>
      </c>
      <c r="C969" s="96" t="s">
        <v>1642</v>
      </c>
      <c r="D969" s="105">
        <v>24</v>
      </c>
      <c r="E969">
        <v>3.15</v>
      </c>
      <c r="F969">
        <v>1.25</v>
      </c>
      <c r="G969" s="103">
        <v>3.94</v>
      </c>
      <c r="H969" s="102">
        <f t="shared" si="14"/>
        <v>62736.62</v>
      </c>
    </row>
    <row r="970" spans="1:8" x14ac:dyDescent="0.2">
      <c r="A970" s="71" t="s">
        <v>1538</v>
      </c>
      <c r="B970" s="71" t="s">
        <v>1536</v>
      </c>
      <c r="C970" s="96" t="s">
        <v>1642</v>
      </c>
      <c r="D970" s="105">
        <v>30</v>
      </c>
      <c r="E970">
        <v>4.62</v>
      </c>
      <c r="F970">
        <v>1.25</v>
      </c>
      <c r="G970" s="103">
        <v>5.78</v>
      </c>
      <c r="H970" s="102">
        <f t="shared" si="14"/>
        <v>92034.94</v>
      </c>
    </row>
    <row r="971" spans="1:8" x14ac:dyDescent="0.2">
      <c r="A971" s="71" t="s">
        <v>1539</v>
      </c>
      <c r="B971" s="71" t="s">
        <v>1536</v>
      </c>
      <c r="C971" s="96" t="s">
        <v>1642</v>
      </c>
      <c r="D971" s="105">
        <v>38</v>
      </c>
      <c r="E971">
        <v>7.13</v>
      </c>
      <c r="F971">
        <v>1.25</v>
      </c>
      <c r="G971" s="103">
        <v>8.91</v>
      </c>
      <c r="H971" s="102">
        <f t="shared" si="14"/>
        <v>141873.93</v>
      </c>
    </row>
    <row r="972" spans="1:8" x14ac:dyDescent="0.2">
      <c r="A972" s="71" t="s">
        <v>1540</v>
      </c>
      <c r="B972" s="71" t="s">
        <v>1541</v>
      </c>
      <c r="C972" s="96" t="s">
        <v>1642</v>
      </c>
      <c r="D972" s="105">
        <v>14</v>
      </c>
      <c r="E972">
        <v>1.76</v>
      </c>
      <c r="F972">
        <v>1.25</v>
      </c>
      <c r="G972" s="103">
        <v>2.2000000000000002</v>
      </c>
      <c r="H972" s="102">
        <f t="shared" si="14"/>
        <v>35030.600000000006</v>
      </c>
    </row>
    <row r="973" spans="1:8" x14ac:dyDescent="0.2">
      <c r="A973" s="71" t="s">
        <v>1542</v>
      </c>
      <c r="B973" s="71" t="s">
        <v>1541</v>
      </c>
      <c r="C973" s="96" t="s">
        <v>1642</v>
      </c>
      <c r="D973" s="105">
        <v>21</v>
      </c>
      <c r="E973">
        <v>3.06</v>
      </c>
      <c r="F973">
        <v>1.25</v>
      </c>
      <c r="G973" s="103">
        <v>3.83</v>
      </c>
      <c r="H973" s="102">
        <f t="shared" si="14"/>
        <v>60985.090000000004</v>
      </c>
    </row>
    <row r="974" spans="1:8" x14ac:dyDescent="0.2">
      <c r="A974" s="71" t="s">
        <v>1543</v>
      </c>
      <c r="B974" s="71" t="s">
        <v>1541</v>
      </c>
      <c r="C974" s="96" t="s">
        <v>1642</v>
      </c>
      <c r="D974" s="105">
        <v>29</v>
      </c>
      <c r="E974">
        <v>4.5999999999999996</v>
      </c>
      <c r="F974">
        <v>1.25</v>
      </c>
      <c r="G974" s="103">
        <v>5.75</v>
      </c>
      <c r="H974" s="102">
        <f t="shared" si="14"/>
        <v>91557.25</v>
      </c>
    </row>
    <row r="975" spans="1:8" x14ac:dyDescent="0.2">
      <c r="A975" s="71" t="s">
        <v>1544</v>
      </c>
      <c r="B975" s="71" t="s">
        <v>1541</v>
      </c>
      <c r="C975" s="96" t="s">
        <v>1642</v>
      </c>
      <c r="D975" s="105">
        <v>40</v>
      </c>
      <c r="E975">
        <v>8.81</v>
      </c>
      <c r="F975">
        <v>1.25</v>
      </c>
      <c r="G975" s="103">
        <v>11.01</v>
      </c>
      <c r="H975" s="102">
        <f t="shared" si="14"/>
        <v>175312.23</v>
      </c>
    </row>
    <row r="976" spans="1:8" x14ac:dyDescent="0.2">
      <c r="A976" s="71" t="s">
        <v>1545</v>
      </c>
      <c r="B976" s="71" t="s">
        <v>1546</v>
      </c>
      <c r="C976" s="96" t="s">
        <v>1642</v>
      </c>
      <c r="D976" s="105">
        <v>10</v>
      </c>
      <c r="E976">
        <v>1.18</v>
      </c>
      <c r="F976">
        <v>1.25</v>
      </c>
      <c r="G976" s="103">
        <v>1.48</v>
      </c>
      <c r="H976" s="102">
        <f t="shared" si="14"/>
        <v>23566.04</v>
      </c>
    </row>
    <row r="977" spans="1:8" x14ac:dyDescent="0.2">
      <c r="A977" s="71" t="s">
        <v>1547</v>
      </c>
      <c r="B977" s="71" t="s">
        <v>1546</v>
      </c>
      <c r="C977" s="96" t="s">
        <v>1642</v>
      </c>
      <c r="D977" s="105">
        <v>19</v>
      </c>
      <c r="E977">
        <v>2.54</v>
      </c>
      <c r="F977">
        <v>1.25</v>
      </c>
      <c r="G977" s="103">
        <v>3.18</v>
      </c>
      <c r="H977" s="102">
        <f t="shared" si="14"/>
        <v>50635.14</v>
      </c>
    </row>
    <row r="978" spans="1:8" x14ac:dyDescent="0.2">
      <c r="A978" s="71" t="s">
        <v>1548</v>
      </c>
      <c r="B978" s="71" t="s">
        <v>1546</v>
      </c>
      <c r="C978" s="96" t="s">
        <v>1642</v>
      </c>
      <c r="D978" s="105">
        <v>26</v>
      </c>
      <c r="E978">
        <v>3.91</v>
      </c>
      <c r="F978">
        <v>1.25</v>
      </c>
      <c r="G978" s="103">
        <v>4.8899999999999997</v>
      </c>
      <c r="H978" s="102">
        <f t="shared" ref="H978:H1041" si="15">G978*15923</f>
        <v>77863.47</v>
      </c>
    </row>
    <row r="979" spans="1:8" x14ac:dyDescent="0.2">
      <c r="A979" s="71" t="s">
        <v>1549</v>
      </c>
      <c r="B979" s="71" t="s">
        <v>1546</v>
      </c>
      <c r="C979" s="96" t="s">
        <v>1642</v>
      </c>
      <c r="D979" s="105">
        <v>29</v>
      </c>
      <c r="E979">
        <v>5.75</v>
      </c>
      <c r="F979">
        <v>1.25</v>
      </c>
      <c r="G979" s="103">
        <v>7.19</v>
      </c>
      <c r="H979" s="102">
        <f t="shared" si="15"/>
        <v>114486.37000000001</v>
      </c>
    </row>
    <row r="980" spans="1:8" x14ac:dyDescent="0.2">
      <c r="A980" s="71" t="s">
        <v>1550</v>
      </c>
      <c r="B980" s="71" t="s">
        <v>1551</v>
      </c>
      <c r="C980" s="96" t="s">
        <v>1642</v>
      </c>
      <c r="D980" s="105">
        <v>8</v>
      </c>
      <c r="E980">
        <v>0.99</v>
      </c>
      <c r="F980">
        <v>1.25</v>
      </c>
      <c r="G980" s="103">
        <v>1.24</v>
      </c>
      <c r="H980" s="102">
        <f t="shared" si="15"/>
        <v>19744.52</v>
      </c>
    </row>
    <row r="981" spans="1:8" x14ac:dyDescent="0.2">
      <c r="A981" s="71" t="s">
        <v>1552</v>
      </c>
      <c r="B981" s="71" t="s">
        <v>1551</v>
      </c>
      <c r="C981" s="96" t="s">
        <v>1642</v>
      </c>
      <c r="D981" s="105">
        <v>13</v>
      </c>
      <c r="E981">
        <v>1.83</v>
      </c>
      <c r="F981">
        <v>1.25</v>
      </c>
      <c r="G981" s="103">
        <v>2.29</v>
      </c>
      <c r="H981" s="102">
        <f t="shared" si="15"/>
        <v>36463.67</v>
      </c>
    </row>
    <row r="982" spans="1:8" x14ac:dyDescent="0.2">
      <c r="A982" s="71" t="s">
        <v>1553</v>
      </c>
      <c r="B982" s="71" t="s">
        <v>1551</v>
      </c>
      <c r="C982" s="96" t="s">
        <v>1642</v>
      </c>
      <c r="D982" s="105">
        <v>20</v>
      </c>
      <c r="E982">
        <v>3.12</v>
      </c>
      <c r="F982">
        <v>1.25</v>
      </c>
      <c r="G982" s="103">
        <v>3.9</v>
      </c>
      <c r="H982" s="102">
        <f t="shared" si="15"/>
        <v>62099.7</v>
      </c>
    </row>
    <row r="983" spans="1:8" x14ac:dyDescent="0.2">
      <c r="A983" s="71" t="s">
        <v>1554</v>
      </c>
      <c r="B983" s="71" t="s">
        <v>1551</v>
      </c>
      <c r="C983" s="96" t="s">
        <v>1642</v>
      </c>
      <c r="D983" s="105">
        <v>26</v>
      </c>
      <c r="E983">
        <v>6.61</v>
      </c>
      <c r="F983">
        <v>1.25</v>
      </c>
      <c r="G983" s="103">
        <v>8.26</v>
      </c>
      <c r="H983" s="102">
        <f t="shared" si="15"/>
        <v>131523.98000000001</v>
      </c>
    </row>
    <row r="984" spans="1:8" x14ac:dyDescent="0.2">
      <c r="A984" s="71" t="s">
        <v>1555</v>
      </c>
      <c r="B984" s="71" t="s">
        <v>1556</v>
      </c>
      <c r="C984" s="96" t="s">
        <v>1642</v>
      </c>
      <c r="D984" s="105">
        <v>10</v>
      </c>
      <c r="E984">
        <v>1.33</v>
      </c>
      <c r="F984">
        <v>1.25</v>
      </c>
      <c r="G984" s="103">
        <v>1.66</v>
      </c>
      <c r="H984" s="102">
        <f t="shared" si="15"/>
        <v>26432.18</v>
      </c>
    </row>
    <row r="985" spans="1:8" x14ac:dyDescent="0.2">
      <c r="A985" s="71" t="s">
        <v>1557</v>
      </c>
      <c r="B985" s="71" t="s">
        <v>1556</v>
      </c>
      <c r="C985" s="96" t="s">
        <v>1642</v>
      </c>
      <c r="D985" s="105">
        <v>14</v>
      </c>
      <c r="E985">
        <v>1.95</v>
      </c>
      <c r="F985">
        <v>1.25</v>
      </c>
      <c r="G985" s="103">
        <v>2.44</v>
      </c>
      <c r="H985" s="102">
        <f t="shared" si="15"/>
        <v>38852.120000000003</v>
      </c>
    </row>
    <row r="986" spans="1:8" x14ac:dyDescent="0.2">
      <c r="A986" s="71" t="s">
        <v>1558</v>
      </c>
      <c r="B986" s="71" t="s">
        <v>1556</v>
      </c>
      <c r="C986" s="96" t="s">
        <v>1642</v>
      </c>
      <c r="D986" s="105">
        <v>18</v>
      </c>
      <c r="E986">
        <v>2.95</v>
      </c>
      <c r="F986">
        <v>1.25</v>
      </c>
      <c r="G986" s="103">
        <v>3.69</v>
      </c>
      <c r="H986" s="102">
        <f t="shared" si="15"/>
        <v>58755.87</v>
      </c>
    </row>
    <row r="987" spans="1:8" x14ac:dyDescent="0.2">
      <c r="A987" s="71" t="s">
        <v>1559</v>
      </c>
      <c r="B987" s="71" t="s">
        <v>1556</v>
      </c>
      <c r="C987" s="96" t="s">
        <v>1642</v>
      </c>
      <c r="D987" s="105">
        <v>22</v>
      </c>
      <c r="E987">
        <v>5.03</v>
      </c>
      <c r="F987">
        <v>1.25</v>
      </c>
      <c r="G987" s="103">
        <v>6.29</v>
      </c>
      <c r="H987" s="102">
        <f t="shared" si="15"/>
        <v>100155.67</v>
      </c>
    </row>
    <row r="988" spans="1:8" x14ac:dyDescent="0.2">
      <c r="A988" s="71" t="s">
        <v>1560</v>
      </c>
      <c r="B988" s="71" t="s">
        <v>1561</v>
      </c>
      <c r="C988" s="96" t="s">
        <v>1642</v>
      </c>
      <c r="D988" s="105">
        <v>9</v>
      </c>
      <c r="E988">
        <v>1.18</v>
      </c>
      <c r="F988">
        <v>1.25</v>
      </c>
      <c r="G988" s="103">
        <v>1.48</v>
      </c>
      <c r="H988" s="102">
        <f t="shared" si="15"/>
        <v>23566.04</v>
      </c>
    </row>
    <row r="989" spans="1:8" x14ac:dyDescent="0.2">
      <c r="A989" s="71" t="s">
        <v>1563</v>
      </c>
      <c r="B989" s="71" t="s">
        <v>1561</v>
      </c>
      <c r="C989" s="96" t="s">
        <v>1642</v>
      </c>
      <c r="D989" s="105">
        <v>13</v>
      </c>
      <c r="E989">
        <v>1.86</v>
      </c>
      <c r="F989">
        <v>1.25</v>
      </c>
      <c r="G989" s="103">
        <v>2.33</v>
      </c>
      <c r="H989" s="102">
        <f t="shared" si="15"/>
        <v>37100.590000000004</v>
      </c>
    </row>
    <row r="990" spans="1:8" x14ac:dyDescent="0.2">
      <c r="A990" s="71" t="s">
        <v>1564</v>
      </c>
      <c r="B990" s="71" t="s">
        <v>1561</v>
      </c>
      <c r="C990" s="96" t="s">
        <v>1642</v>
      </c>
      <c r="D990" s="105">
        <v>18</v>
      </c>
      <c r="E990">
        <v>3.01</v>
      </c>
      <c r="F990">
        <v>1.25</v>
      </c>
      <c r="G990" s="103">
        <v>3.76</v>
      </c>
      <c r="H990" s="102">
        <f t="shared" si="15"/>
        <v>59870.479999999996</v>
      </c>
    </row>
    <row r="991" spans="1:8" x14ac:dyDescent="0.2">
      <c r="A991" s="71" t="s">
        <v>1565</v>
      </c>
      <c r="B991" s="71" t="s">
        <v>1561</v>
      </c>
      <c r="C991" s="96" t="s">
        <v>1642</v>
      </c>
      <c r="D991" s="105">
        <v>23</v>
      </c>
      <c r="E991">
        <v>4.49</v>
      </c>
      <c r="F991">
        <v>1.25</v>
      </c>
      <c r="G991" s="103">
        <v>5.61</v>
      </c>
      <c r="H991" s="102">
        <f t="shared" si="15"/>
        <v>89328.03</v>
      </c>
    </row>
    <row r="992" spans="1:8" x14ac:dyDescent="0.2">
      <c r="A992" s="71" t="s">
        <v>1566</v>
      </c>
      <c r="B992" s="71" t="s">
        <v>1567</v>
      </c>
      <c r="C992" s="96" t="s">
        <v>1642</v>
      </c>
      <c r="D992" s="105">
        <v>10</v>
      </c>
      <c r="E992">
        <v>1.3</v>
      </c>
      <c r="F992">
        <v>1.25</v>
      </c>
      <c r="G992" s="103">
        <v>1.63</v>
      </c>
      <c r="H992" s="102">
        <f t="shared" si="15"/>
        <v>25954.489999999998</v>
      </c>
    </row>
    <row r="993" spans="1:8" x14ac:dyDescent="0.2">
      <c r="A993" s="71" t="s">
        <v>1568</v>
      </c>
      <c r="B993" s="71" t="s">
        <v>1567</v>
      </c>
      <c r="C993" s="96" t="s">
        <v>1642</v>
      </c>
      <c r="D993" s="105">
        <v>16</v>
      </c>
      <c r="E993">
        <v>2.08</v>
      </c>
      <c r="F993">
        <v>1.25</v>
      </c>
      <c r="G993" s="103">
        <v>2.6</v>
      </c>
      <c r="H993" s="102">
        <f t="shared" si="15"/>
        <v>41399.800000000003</v>
      </c>
    </row>
    <row r="994" spans="1:8" x14ac:dyDescent="0.2">
      <c r="A994" s="71" t="s">
        <v>1569</v>
      </c>
      <c r="B994" s="71" t="s">
        <v>1567</v>
      </c>
      <c r="C994" s="96" t="s">
        <v>1642</v>
      </c>
      <c r="D994" s="105">
        <v>17</v>
      </c>
      <c r="E994">
        <v>2.58</v>
      </c>
      <c r="F994">
        <v>1.25</v>
      </c>
      <c r="G994" s="103">
        <v>3.23</v>
      </c>
      <c r="H994" s="102">
        <f t="shared" si="15"/>
        <v>51431.29</v>
      </c>
    </row>
    <row r="995" spans="1:8" x14ac:dyDescent="0.2">
      <c r="A995" s="71" t="s">
        <v>1570</v>
      </c>
      <c r="B995" s="71" t="s">
        <v>1567</v>
      </c>
      <c r="C995" s="96" t="s">
        <v>1642</v>
      </c>
      <c r="D995" s="105">
        <v>22</v>
      </c>
      <c r="E995">
        <v>4.78</v>
      </c>
      <c r="F995">
        <v>1.25</v>
      </c>
      <c r="G995" s="103">
        <v>5.98</v>
      </c>
      <c r="H995" s="102">
        <f t="shared" si="15"/>
        <v>95219.540000000008</v>
      </c>
    </row>
    <row r="996" spans="1:8" x14ac:dyDescent="0.2">
      <c r="A996" s="71" t="s">
        <v>1571</v>
      </c>
      <c r="B996" s="71" t="s">
        <v>1572</v>
      </c>
      <c r="C996" s="96" t="s">
        <v>1643</v>
      </c>
      <c r="D996" s="105">
        <v>3</v>
      </c>
      <c r="E996">
        <v>0.13</v>
      </c>
      <c r="F996">
        <v>1.1499999999999999</v>
      </c>
      <c r="G996" s="103">
        <v>0.15</v>
      </c>
      <c r="H996" s="102">
        <f t="shared" si="15"/>
        <v>2388.4499999999998</v>
      </c>
    </row>
    <row r="997" spans="1:8" x14ac:dyDescent="0.2">
      <c r="A997" s="71" t="s">
        <v>1573</v>
      </c>
      <c r="B997" s="71" t="s">
        <v>1572</v>
      </c>
      <c r="C997" s="96" t="s">
        <v>1643</v>
      </c>
      <c r="D997" s="105">
        <v>4</v>
      </c>
      <c r="E997">
        <v>0.35</v>
      </c>
      <c r="F997">
        <v>1.1499999999999999</v>
      </c>
      <c r="G997" s="103">
        <v>0.4</v>
      </c>
      <c r="H997" s="102">
        <f t="shared" si="15"/>
        <v>6369.2000000000007</v>
      </c>
    </row>
    <row r="998" spans="1:8" x14ac:dyDescent="0.2">
      <c r="A998" s="71" t="s">
        <v>1574</v>
      </c>
      <c r="B998" s="71" t="s">
        <v>1572</v>
      </c>
      <c r="C998" s="96" t="s">
        <v>1643</v>
      </c>
      <c r="D998" s="105">
        <v>8</v>
      </c>
      <c r="E998">
        <v>0.93</v>
      </c>
      <c r="F998">
        <v>1.1499999999999999</v>
      </c>
      <c r="G998" s="103">
        <v>1.07</v>
      </c>
      <c r="H998" s="102">
        <f t="shared" si="15"/>
        <v>17037.61</v>
      </c>
    </row>
    <row r="999" spans="1:8" x14ac:dyDescent="0.2">
      <c r="A999" s="71" t="s">
        <v>1575</v>
      </c>
      <c r="B999" s="71" t="s">
        <v>1572</v>
      </c>
      <c r="C999" s="96" t="s">
        <v>1643</v>
      </c>
      <c r="D999" s="105">
        <v>25</v>
      </c>
      <c r="E999">
        <v>1.95</v>
      </c>
      <c r="F999">
        <v>1.1499999999999999</v>
      </c>
      <c r="G999" s="103">
        <v>2.2400000000000002</v>
      </c>
      <c r="H999" s="102">
        <f t="shared" si="15"/>
        <v>35667.520000000004</v>
      </c>
    </row>
    <row r="1000" spans="1:8" x14ac:dyDescent="0.2">
      <c r="A1000" s="71" t="s">
        <v>1576</v>
      </c>
      <c r="B1000" s="71" t="s">
        <v>1577</v>
      </c>
      <c r="C1000" s="96" t="s">
        <v>1642</v>
      </c>
      <c r="D1000" s="105">
        <v>4</v>
      </c>
      <c r="E1000">
        <v>1.95</v>
      </c>
      <c r="F1000">
        <v>1.25</v>
      </c>
      <c r="G1000" s="103">
        <v>2.44</v>
      </c>
      <c r="H1000" s="102">
        <f t="shared" si="15"/>
        <v>38852.120000000003</v>
      </c>
    </row>
    <row r="1001" spans="1:8" x14ac:dyDescent="0.2">
      <c r="A1001" s="71" t="s">
        <v>1578</v>
      </c>
      <c r="B1001" s="71" t="s">
        <v>1577</v>
      </c>
      <c r="C1001" s="96" t="s">
        <v>1642</v>
      </c>
      <c r="D1001" s="105">
        <v>8</v>
      </c>
      <c r="E1001">
        <v>3.69</v>
      </c>
      <c r="F1001">
        <v>1.25</v>
      </c>
      <c r="G1001" s="103">
        <v>4.6100000000000003</v>
      </c>
      <c r="H1001" s="102">
        <f t="shared" si="15"/>
        <v>73405.03</v>
      </c>
    </row>
    <row r="1002" spans="1:8" x14ac:dyDescent="0.2">
      <c r="A1002" s="71" t="s">
        <v>1579</v>
      </c>
      <c r="B1002" s="71" t="s">
        <v>1577</v>
      </c>
      <c r="C1002" s="96" t="s">
        <v>1642</v>
      </c>
      <c r="D1002" s="105">
        <v>16</v>
      </c>
      <c r="E1002">
        <v>7.59</v>
      </c>
      <c r="F1002">
        <v>1.25</v>
      </c>
      <c r="G1002" s="103">
        <v>9.49</v>
      </c>
      <c r="H1002" s="102">
        <f t="shared" si="15"/>
        <v>151109.26999999999</v>
      </c>
    </row>
    <row r="1003" spans="1:8" x14ac:dyDescent="0.2">
      <c r="A1003" s="71" t="s">
        <v>1580</v>
      </c>
      <c r="B1003" s="71" t="s">
        <v>1577</v>
      </c>
      <c r="C1003" s="96" t="s">
        <v>1642</v>
      </c>
      <c r="D1003" s="105">
        <v>41</v>
      </c>
      <c r="E1003">
        <v>15.42</v>
      </c>
      <c r="F1003">
        <v>1.25</v>
      </c>
      <c r="G1003" s="103">
        <v>19.28</v>
      </c>
      <c r="H1003" s="102">
        <f t="shared" si="15"/>
        <v>306995.44</v>
      </c>
    </row>
    <row r="1004" spans="1:8" x14ac:dyDescent="0.2">
      <c r="A1004" s="71" t="s">
        <v>1581</v>
      </c>
      <c r="B1004" s="71" t="s">
        <v>1582</v>
      </c>
      <c r="C1004" s="96" t="s">
        <v>1642</v>
      </c>
      <c r="D1004" s="105">
        <v>3</v>
      </c>
      <c r="E1004">
        <v>1.38</v>
      </c>
      <c r="F1004">
        <v>1.25</v>
      </c>
      <c r="G1004" s="103">
        <v>1.73</v>
      </c>
      <c r="H1004" s="102">
        <f t="shared" si="15"/>
        <v>27546.79</v>
      </c>
    </row>
    <row r="1005" spans="1:8" x14ac:dyDescent="0.2">
      <c r="A1005" s="71" t="s">
        <v>1583</v>
      </c>
      <c r="B1005" s="71" t="s">
        <v>1582</v>
      </c>
      <c r="C1005" s="96" t="s">
        <v>1642</v>
      </c>
      <c r="D1005" s="105">
        <v>8</v>
      </c>
      <c r="E1005">
        <v>2.38</v>
      </c>
      <c r="F1005">
        <v>1.25</v>
      </c>
      <c r="G1005" s="103">
        <v>2.98</v>
      </c>
      <c r="H1005" s="102">
        <f t="shared" si="15"/>
        <v>47450.54</v>
      </c>
    </row>
    <row r="1006" spans="1:8" x14ac:dyDescent="0.2">
      <c r="A1006" s="71" t="s">
        <v>1584</v>
      </c>
      <c r="B1006" s="71" t="s">
        <v>1582</v>
      </c>
      <c r="C1006" s="96" t="s">
        <v>1642</v>
      </c>
      <c r="D1006" s="105">
        <v>22</v>
      </c>
      <c r="E1006">
        <v>5.14</v>
      </c>
      <c r="F1006">
        <v>1.25</v>
      </c>
      <c r="G1006" s="103">
        <v>6.43</v>
      </c>
      <c r="H1006" s="102">
        <f t="shared" si="15"/>
        <v>102384.89</v>
      </c>
    </row>
    <row r="1007" spans="1:8" x14ac:dyDescent="0.2">
      <c r="A1007" s="71" t="s">
        <v>1585</v>
      </c>
      <c r="B1007" s="71" t="s">
        <v>1582</v>
      </c>
      <c r="C1007" s="96" t="s">
        <v>1642</v>
      </c>
      <c r="D1007" s="105">
        <v>48</v>
      </c>
      <c r="E1007">
        <v>13.53</v>
      </c>
      <c r="F1007">
        <v>1.25</v>
      </c>
      <c r="G1007" s="103">
        <v>16.91</v>
      </c>
      <c r="H1007" s="102">
        <f t="shared" si="15"/>
        <v>269257.93</v>
      </c>
    </row>
    <row r="1008" spans="1:8" x14ac:dyDescent="0.2">
      <c r="A1008" s="71" t="s">
        <v>1586</v>
      </c>
      <c r="B1008" s="71" t="s">
        <v>1587</v>
      </c>
      <c r="C1008" s="96" t="s">
        <v>1642</v>
      </c>
      <c r="D1008" s="105">
        <v>3</v>
      </c>
      <c r="E1008">
        <v>0.23</v>
      </c>
      <c r="F1008">
        <v>1.25</v>
      </c>
      <c r="G1008" s="103">
        <v>0.28999999999999998</v>
      </c>
      <c r="H1008" s="102">
        <f t="shared" si="15"/>
        <v>4617.67</v>
      </c>
    </row>
    <row r="1009" spans="1:8" x14ac:dyDescent="0.2">
      <c r="A1009" s="71" t="s">
        <v>1588</v>
      </c>
      <c r="B1009" s="71" t="s">
        <v>1587</v>
      </c>
      <c r="C1009" s="96" t="s">
        <v>1642</v>
      </c>
      <c r="D1009" s="105">
        <v>6</v>
      </c>
      <c r="E1009">
        <v>0.8</v>
      </c>
      <c r="F1009">
        <v>1.25</v>
      </c>
      <c r="G1009" s="103">
        <v>1</v>
      </c>
      <c r="H1009" s="102">
        <f t="shared" si="15"/>
        <v>15923</v>
      </c>
    </row>
    <row r="1010" spans="1:8" x14ac:dyDescent="0.2">
      <c r="A1010" s="71" t="s">
        <v>1589</v>
      </c>
      <c r="B1010" s="71" t="s">
        <v>1587</v>
      </c>
      <c r="C1010" s="96" t="s">
        <v>1642</v>
      </c>
      <c r="D1010" s="105">
        <v>11</v>
      </c>
      <c r="E1010">
        <v>1.98</v>
      </c>
      <c r="F1010">
        <v>1.25</v>
      </c>
      <c r="G1010" s="103">
        <v>2.48</v>
      </c>
      <c r="H1010" s="102">
        <f t="shared" si="15"/>
        <v>39489.040000000001</v>
      </c>
    </row>
    <row r="1011" spans="1:8" x14ac:dyDescent="0.2">
      <c r="A1011" s="71" t="s">
        <v>1590</v>
      </c>
      <c r="B1011" s="71" t="s">
        <v>1587</v>
      </c>
      <c r="C1011" s="96" t="s">
        <v>1642</v>
      </c>
      <c r="D1011" s="105">
        <v>22</v>
      </c>
      <c r="E1011">
        <v>6.01</v>
      </c>
      <c r="F1011">
        <v>1.25</v>
      </c>
      <c r="G1011" s="103">
        <v>7.51</v>
      </c>
      <c r="H1011" s="102">
        <f t="shared" si="15"/>
        <v>119581.73</v>
      </c>
    </row>
    <row r="1012" spans="1:8" x14ac:dyDescent="0.2">
      <c r="A1012" s="71" t="s">
        <v>1591</v>
      </c>
      <c r="B1012" s="71" t="s">
        <v>1592</v>
      </c>
      <c r="C1012" s="96" t="s">
        <v>1642</v>
      </c>
      <c r="D1012" s="105">
        <v>4</v>
      </c>
      <c r="E1012">
        <v>0.55000000000000004</v>
      </c>
      <c r="F1012">
        <v>1.25</v>
      </c>
      <c r="G1012" s="103">
        <v>0.69</v>
      </c>
      <c r="H1012" s="102">
        <f t="shared" si="15"/>
        <v>10986.869999999999</v>
      </c>
    </row>
    <row r="1013" spans="1:8" x14ac:dyDescent="0.2">
      <c r="A1013" s="71" t="s">
        <v>1593</v>
      </c>
      <c r="B1013" s="71" t="s">
        <v>1592</v>
      </c>
      <c r="C1013" s="96" t="s">
        <v>1642</v>
      </c>
      <c r="D1013" s="105">
        <v>7</v>
      </c>
      <c r="E1013">
        <v>1.05</v>
      </c>
      <c r="F1013">
        <v>1.25</v>
      </c>
      <c r="G1013" s="103">
        <v>1.31</v>
      </c>
      <c r="H1013" s="102">
        <f t="shared" si="15"/>
        <v>20859.13</v>
      </c>
    </row>
    <row r="1014" spans="1:8" x14ac:dyDescent="0.2">
      <c r="A1014" s="71" t="s">
        <v>1594</v>
      </c>
      <c r="B1014" s="71" t="s">
        <v>1592</v>
      </c>
      <c r="C1014" s="96" t="s">
        <v>1642</v>
      </c>
      <c r="D1014" s="105">
        <v>11</v>
      </c>
      <c r="E1014">
        <v>2.0499999999999998</v>
      </c>
      <c r="F1014">
        <v>1.25</v>
      </c>
      <c r="G1014" s="103">
        <v>2.56</v>
      </c>
      <c r="H1014" s="102">
        <f t="shared" si="15"/>
        <v>40762.879999999997</v>
      </c>
    </row>
    <row r="1015" spans="1:8" x14ac:dyDescent="0.2">
      <c r="A1015" s="71" t="s">
        <v>1595</v>
      </c>
      <c r="B1015" s="71" t="s">
        <v>1592</v>
      </c>
      <c r="C1015" s="96" t="s">
        <v>1642</v>
      </c>
      <c r="D1015" s="105">
        <v>21</v>
      </c>
      <c r="E1015">
        <v>5.87</v>
      </c>
      <c r="F1015">
        <v>1.25</v>
      </c>
      <c r="G1015" s="103">
        <v>7.34</v>
      </c>
      <c r="H1015" s="102">
        <f t="shared" si="15"/>
        <v>116874.81999999999</v>
      </c>
    </row>
    <row r="1016" spans="1:8" x14ac:dyDescent="0.2">
      <c r="A1016" s="71" t="s">
        <v>1596</v>
      </c>
      <c r="B1016" s="71" t="s">
        <v>1597</v>
      </c>
      <c r="C1016" s="96" t="s">
        <v>1642</v>
      </c>
      <c r="D1016" s="105">
        <v>5</v>
      </c>
      <c r="E1016">
        <v>0.67</v>
      </c>
      <c r="F1016">
        <v>1.25</v>
      </c>
      <c r="G1016" s="103">
        <v>0.84</v>
      </c>
      <c r="H1016" s="102">
        <f t="shared" si="15"/>
        <v>13375.32</v>
      </c>
    </row>
    <row r="1017" spans="1:8" x14ac:dyDescent="0.2">
      <c r="A1017" s="71" t="s">
        <v>1598</v>
      </c>
      <c r="B1017" s="71" t="s">
        <v>1597</v>
      </c>
      <c r="C1017" s="96" t="s">
        <v>1642</v>
      </c>
      <c r="D1017" s="105">
        <v>7</v>
      </c>
      <c r="E1017">
        <v>1.07</v>
      </c>
      <c r="F1017">
        <v>1.25</v>
      </c>
      <c r="G1017" s="103">
        <v>1.34</v>
      </c>
      <c r="H1017" s="102">
        <f t="shared" si="15"/>
        <v>21336.82</v>
      </c>
    </row>
    <row r="1018" spans="1:8" x14ac:dyDescent="0.2">
      <c r="A1018" s="71" t="s">
        <v>1599</v>
      </c>
      <c r="B1018" s="71" t="s">
        <v>1597</v>
      </c>
      <c r="C1018" s="96" t="s">
        <v>1642</v>
      </c>
      <c r="D1018" s="105">
        <v>10</v>
      </c>
      <c r="E1018">
        <v>1.84</v>
      </c>
      <c r="F1018">
        <v>1.25</v>
      </c>
      <c r="G1018" s="103">
        <v>2.2999999999999998</v>
      </c>
      <c r="H1018" s="102">
        <f t="shared" si="15"/>
        <v>36622.899999999994</v>
      </c>
    </row>
    <row r="1019" spans="1:8" x14ac:dyDescent="0.2">
      <c r="A1019" s="71" t="s">
        <v>1600</v>
      </c>
      <c r="B1019" s="71" t="s">
        <v>1597</v>
      </c>
      <c r="C1019" s="96" t="s">
        <v>1642</v>
      </c>
      <c r="D1019" s="105">
        <v>22</v>
      </c>
      <c r="E1019">
        <v>6.06</v>
      </c>
      <c r="F1019">
        <v>1.25</v>
      </c>
      <c r="G1019" s="103">
        <v>7.58</v>
      </c>
      <c r="H1019" s="102">
        <f t="shared" si="15"/>
        <v>120696.34</v>
      </c>
    </row>
    <row r="1020" spans="1:8" x14ac:dyDescent="0.2">
      <c r="A1020" s="71" t="s">
        <v>1601</v>
      </c>
      <c r="B1020" s="71" t="s">
        <v>1602</v>
      </c>
      <c r="C1020" s="96" t="s">
        <v>1642</v>
      </c>
      <c r="D1020" s="105">
        <v>3</v>
      </c>
      <c r="E1020">
        <v>0.39</v>
      </c>
      <c r="F1020">
        <v>1.25</v>
      </c>
      <c r="G1020" s="103">
        <v>0.49</v>
      </c>
      <c r="H1020" s="102">
        <f t="shared" si="15"/>
        <v>7802.2699999999995</v>
      </c>
    </row>
    <row r="1021" spans="1:8" x14ac:dyDescent="0.2">
      <c r="A1021" s="71" t="s">
        <v>1603</v>
      </c>
      <c r="B1021" s="71" t="s">
        <v>1602</v>
      </c>
      <c r="C1021" s="96" t="s">
        <v>1642</v>
      </c>
      <c r="D1021" s="105">
        <v>6</v>
      </c>
      <c r="E1021">
        <v>0.79</v>
      </c>
      <c r="F1021">
        <v>1.25</v>
      </c>
      <c r="G1021" s="103">
        <v>0.99</v>
      </c>
      <c r="H1021" s="102">
        <f t="shared" si="15"/>
        <v>15763.77</v>
      </c>
    </row>
    <row r="1022" spans="1:8" x14ac:dyDescent="0.2">
      <c r="A1022" s="71" t="s">
        <v>1604</v>
      </c>
      <c r="B1022" s="71" t="s">
        <v>1602</v>
      </c>
      <c r="C1022" s="96" t="s">
        <v>1642</v>
      </c>
      <c r="D1022" s="105">
        <v>8</v>
      </c>
      <c r="E1022">
        <v>1.51</v>
      </c>
      <c r="F1022">
        <v>1.25</v>
      </c>
      <c r="G1022" s="103">
        <v>1.89</v>
      </c>
      <c r="H1022" s="102">
        <f t="shared" si="15"/>
        <v>30094.469999999998</v>
      </c>
    </row>
    <row r="1023" spans="1:8" x14ac:dyDescent="0.2">
      <c r="A1023" s="71" t="s">
        <v>1605</v>
      </c>
      <c r="B1023" s="71" t="s">
        <v>1602</v>
      </c>
      <c r="C1023" s="96" t="s">
        <v>1642</v>
      </c>
      <c r="D1023" s="105">
        <v>15</v>
      </c>
      <c r="E1023">
        <v>3.99</v>
      </c>
      <c r="F1023">
        <v>1.25</v>
      </c>
      <c r="G1023" s="103">
        <v>4.99</v>
      </c>
      <c r="H1023" s="102">
        <f t="shared" si="15"/>
        <v>79455.77</v>
      </c>
    </row>
    <row r="1024" spans="1:8" x14ac:dyDescent="0.2">
      <c r="A1024" s="71" t="s">
        <v>1606</v>
      </c>
      <c r="B1024" s="71" t="s">
        <v>1607</v>
      </c>
      <c r="C1024" s="96" t="s">
        <v>1643</v>
      </c>
      <c r="D1024" s="105">
        <v>2</v>
      </c>
      <c r="E1024">
        <v>0.1</v>
      </c>
      <c r="F1024">
        <v>1.1499999999999999</v>
      </c>
      <c r="G1024" s="103">
        <v>0.12</v>
      </c>
      <c r="H1024" s="102">
        <f t="shared" si="15"/>
        <v>1910.76</v>
      </c>
    </row>
    <row r="1025" spans="1:8" x14ac:dyDescent="0.2">
      <c r="A1025" s="71" t="s">
        <v>1608</v>
      </c>
      <c r="B1025" s="71" t="s">
        <v>1607</v>
      </c>
      <c r="C1025" s="96" t="s">
        <v>1643</v>
      </c>
      <c r="D1025" s="105">
        <v>2</v>
      </c>
      <c r="E1025">
        <v>0.14000000000000001</v>
      </c>
      <c r="F1025">
        <v>1.1499999999999999</v>
      </c>
      <c r="G1025" s="103">
        <v>0.16</v>
      </c>
      <c r="H1025" s="102">
        <f t="shared" si="15"/>
        <v>2547.6799999999998</v>
      </c>
    </row>
    <row r="1026" spans="1:8" x14ac:dyDescent="0.2">
      <c r="A1026" s="71" t="s">
        <v>1609</v>
      </c>
      <c r="B1026" s="71" t="s">
        <v>1607</v>
      </c>
      <c r="C1026" s="96" t="s">
        <v>1643</v>
      </c>
      <c r="D1026" s="105">
        <v>3</v>
      </c>
      <c r="E1026">
        <v>0.36</v>
      </c>
      <c r="F1026">
        <v>1.1499999999999999</v>
      </c>
      <c r="G1026" s="103">
        <v>0.41</v>
      </c>
      <c r="H1026" s="102">
        <f t="shared" si="15"/>
        <v>6528.4299999999994</v>
      </c>
    </row>
    <row r="1027" spans="1:8" x14ac:dyDescent="0.2">
      <c r="A1027" s="71" t="s">
        <v>1610</v>
      </c>
      <c r="B1027" s="71" t="s">
        <v>1607</v>
      </c>
      <c r="C1027" s="96" t="s">
        <v>1643</v>
      </c>
      <c r="D1027" s="105">
        <v>12</v>
      </c>
      <c r="E1027">
        <v>2.02</v>
      </c>
      <c r="F1027">
        <v>1.1499999999999999</v>
      </c>
      <c r="G1027" s="103">
        <v>2.3199999999999998</v>
      </c>
      <c r="H1027" s="102">
        <f t="shared" si="15"/>
        <v>36941.360000000001</v>
      </c>
    </row>
    <row r="1028" spans="1:8" x14ac:dyDescent="0.2">
      <c r="A1028" s="71" t="s">
        <v>1611</v>
      </c>
      <c r="B1028" s="71" t="s">
        <v>1612</v>
      </c>
      <c r="C1028" s="96" t="s">
        <v>1648</v>
      </c>
      <c r="D1028" s="105">
        <v>3</v>
      </c>
      <c r="E1028">
        <v>1.22</v>
      </c>
      <c r="G1028" s="103">
        <v>1.22</v>
      </c>
      <c r="H1028" s="102">
        <f t="shared" si="15"/>
        <v>19426.060000000001</v>
      </c>
    </row>
    <row r="1029" spans="1:8" x14ac:dyDescent="0.2">
      <c r="A1029" s="71" t="s">
        <v>1613</v>
      </c>
      <c r="B1029" s="71" t="s">
        <v>1612</v>
      </c>
      <c r="C1029" s="96" t="s">
        <v>1648</v>
      </c>
      <c r="D1029" s="105">
        <v>5</v>
      </c>
      <c r="E1029">
        <v>1.71</v>
      </c>
      <c r="G1029" s="103">
        <v>1.71</v>
      </c>
      <c r="H1029" s="102">
        <f t="shared" si="15"/>
        <v>27228.329999999998</v>
      </c>
    </row>
    <row r="1030" spans="1:8" x14ac:dyDescent="0.2">
      <c r="A1030" s="71" t="s">
        <v>1614</v>
      </c>
      <c r="B1030" s="71" t="s">
        <v>1612</v>
      </c>
      <c r="C1030" s="96" t="s">
        <v>1648</v>
      </c>
      <c r="D1030" s="105">
        <v>9</v>
      </c>
      <c r="E1030">
        <v>2.86</v>
      </c>
      <c r="G1030" s="103">
        <v>2.86</v>
      </c>
      <c r="H1030" s="102">
        <f t="shared" si="15"/>
        <v>45539.78</v>
      </c>
    </row>
    <row r="1031" spans="1:8" x14ac:dyDescent="0.2">
      <c r="A1031" s="71" t="s">
        <v>1615</v>
      </c>
      <c r="B1031" s="71" t="s">
        <v>1612</v>
      </c>
      <c r="C1031" s="96" t="s">
        <v>1648</v>
      </c>
      <c r="D1031" s="105">
        <v>16</v>
      </c>
      <c r="E1031">
        <v>5.79</v>
      </c>
      <c r="G1031" s="103">
        <v>5.79</v>
      </c>
      <c r="H1031" s="102">
        <f t="shared" si="15"/>
        <v>92194.17</v>
      </c>
    </row>
    <row r="1032" spans="1:8" x14ac:dyDescent="0.2">
      <c r="A1032" s="71" t="s">
        <v>1616</v>
      </c>
      <c r="B1032" s="71" t="s">
        <v>1617</v>
      </c>
      <c r="C1032" s="96" t="s">
        <v>1648</v>
      </c>
      <c r="D1032" s="105">
        <v>3</v>
      </c>
      <c r="E1032">
        <v>0.93</v>
      </c>
      <c r="G1032" s="103">
        <v>0.93</v>
      </c>
      <c r="H1032" s="102">
        <f t="shared" si="15"/>
        <v>14808.390000000001</v>
      </c>
    </row>
    <row r="1033" spans="1:8" x14ac:dyDescent="0.2">
      <c r="A1033" s="71" t="s">
        <v>1618</v>
      </c>
      <c r="B1033" s="71" t="s">
        <v>1617</v>
      </c>
      <c r="C1033" s="96" t="s">
        <v>1648</v>
      </c>
      <c r="D1033" s="105">
        <v>4</v>
      </c>
      <c r="E1033">
        <v>1.35</v>
      </c>
      <c r="G1033" s="103">
        <v>1.35</v>
      </c>
      <c r="H1033" s="102">
        <f t="shared" si="15"/>
        <v>21496.050000000003</v>
      </c>
    </row>
    <row r="1034" spans="1:8" x14ac:dyDescent="0.2">
      <c r="A1034" s="71" t="s">
        <v>1619</v>
      </c>
      <c r="B1034" s="71" t="s">
        <v>1617</v>
      </c>
      <c r="C1034" s="96" t="s">
        <v>1648</v>
      </c>
      <c r="D1034" s="105">
        <v>8</v>
      </c>
      <c r="E1034">
        <v>2.08</v>
      </c>
      <c r="G1034" s="103">
        <v>2.08</v>
      </c>
      <c r="H1034" s="102">
        <f t="shared" si="15"/>
        <v>33119.840000000004</v>
      </c>
    </row>
    <row r="1035" spans="1:8" x14ac:dyDescent="0.2">
      <c r="A1035" s="71" t="s">
        <v>1620</v>
      </c>
      <c r="B1035" s="71" t="s">
        <v>1617</v>
      </c>
      <c r="C1035" s="96" t="s">
        <v>1648</v>
      </c>
      <c r="D1035" s="105">
        <v>17</v>
      </c>
      <c r="E1035">
        <v>5.66</v>
      </c>
      <c r="G1035" s="103">
        <v>5.66</v>
      </c>
      <c r="H1035" s="102">
        <f t="shared" si="15"/>
        <v>90124.180000000008</v>
      </c>
    </row>
    <row r="1036" spans="1:8" x14ac:dyDescent="0.2">
      <c r="A1036" s="71" t="s">
        <v>1621</v>
      </c>
      <c r="B1036" s="71" t="s">
        <v>1622</v>
      </c>
      <c r="C1036" s="96" t="s">
        <v>1648</v>
      </c>
      <c r="D1036" s="105">
        <v>3</v>
      </c>
      <c r="E1036">
        <v>0.65</v>
      </c>
      <c r="G1036" s="103">
        <v>0.65</v>
      </c>
      <c r="H1036" s="102">
        <f t="shared" si="15"/>
        <v>10349.950000000001</v>
      </c>
    </row>
    <row r="1037" spans="1:8" x14ac:dyDescent="0.2">
      <c r="A1037" s="71" t="s">
        <v>1623</v>
      </c>
      <c r="B1037" s="71" t="s">
        <v>1622</v>
      </c>
      <c r="C1037" s="96" t="s">
        <v>1648</v>
      </c>
      <c r="D1037" s="105">
        <v>4</v>
      </c>
      <c r="E1037">
        <v>0.8</v>
      </c>
      <c r="G1037" s="103">
        <v>0.8</v>
      </c>
      <c r="H1037" s="102">
        <f t="shared" si="15"/>
        <v>12738.400000000001</v>
      </c>
    </row>
    <row r="1038" spans="1:8" x14ac:dyDescent="0.2">
      <c r="A1038" s="71" t="s">
        <v>1624</v>
      </c>
      <c r="B1038" s="71" t="s">
        <v>1622</v>
      </c>
      <c r="C1038" s="96" t="s">
        <v>1648</v>
      </c>
      <c r="D1038" s="105">
        <v>6</v>
      </c>
      <c r="E1038">
        <v>1.35</v>
      </c>
      <c r="G1038" s="103">
        <v>1.35</v>
      </c>
      <c r="H1038" s="102">
        <f t="shared" si="15"/>
        <v>21496.050000000003</v>
      </c>
    </row>
    <row r="1039" spans="1:8" x14ac:dyDescent="0.2">
      <c r="A1039" s="71" t="s">
        <v>1625</v>
      </c>
      <c r="B1039" s="71" t="s">
        <v>1622</v>
      </c>
      <c r="C1039" s="96" t="s">
        <v>1648</v>
      </c>
      <c r="D1039" s="105">
        <v>13</v>
      </c>
      <c r="E1039">
        <v>3.88</v>
      </c>
      <c r="G1039" s="103">
        <v>3.88</v>
      </c>
      <c r="H1039" s="102">
        <f t="shared" si="15"/>
        <v>61781.24</v>
      </c>
    </row>
    <row r="1040" spans="1:8" x14ac:dyDescent="0.2">
      <c r="A1040" s="71" t="s">
        <v>1626</v>
      </c>
      <c r="B1040" s="71" t="s">
        <v>1627</v>
      </c>
      <c r="C1040" s="96" t="s">
        <v>1648</v>
      </c>
      <c r="D1040" s="105">
        <v>3</v>
      </c>
      <c r="E1040">
        <v>0.84</v>
      </c>
      <c r="G1040" s="103">
        <v>0.84</v>
      </c>
      <c r="H1040" s="102">
        <f t="shared" si="15"/>
        <v>13375.32</v>
      </c>
    </row>
    <row r="1041" spans="1:8" x14ac:dyDescent="0.2">
      <c r="A1041" s="71" t="s">
        <v>1628</v>
      </c>
      <c r="B1041" s="71" t="s">
        <v>1627</v>
      </c>
      <c r="C1041" s="96" t="s">
        <v>1648</v>
      </c>
      <c r="D1041" s="105">
        <v>4</v>
      </c>
      <c r="E1041">
        <v>1</v>
      </c>
      <c r="G1041" s="103">
        <v>1</v>
      </c>
      <c r="H1041" s="102">
        <f t="shared" si="15"/>
        <v>15923</v>
      </c>
    </row>
    <row r="1042" spans="1:8" x14ac:dyDescent="0.2">
      <c r="A1042" s="71" t="s">
        <v>1629</v>
      </c>
      <c r="B1042" s="71" t="s">
        <v>1627</v>
      </c>
      <c r="C1042" s="96" t="s">
        <v>1648</v>
      </c>
      <c r="D1042" s="105">
        <v>5</v>
      </c>
      <c r="E1042">
        <v>1.93</v>
      </c>
      <c r="G1042" s="103">
        <v>1.93</v>
      </c>
      <c r="H1042" s="102">
        <f t="shared" ref="H1042:H1105" si="16">G1042*15923</f>
        <v>30731.39</v>
      </c>
    </row>
    <row r="1043" spans="1:8" x14ac:dyDescent="0.2">
      <c r="A1043" s="71" t="s">
        <v>1630</v>
      </c>
      <c r="B1043" s="71" t="s">
        <v>1627</v>
      </c>
      <c r="C1043" s="96" t="s">
        <v>1648</v>
      </c>
      <c r="D1043" s="105">
        <v>11</v>
      </c>
      <c r="E1043">
        <v>3.73</v>
      </c>
      <c r="G1043" s="103">
        <v>3.73</v>
      </c>
      <c r="H1043" s="102">
        <f t="shared" si="16"/>
        <v>59392.79</v>
      </c>
    </row>
    <row r="1044" spans="1:8" x14ac:dyDescent="0.2">
      <c r="A1044" s="71" t="s">
        <v>1631</v>
      </c>
      <c r="B1044" s="71" t="s">
        <v>1632</v>
      </c>
      <c r="C1044" s="96" t="s">
        <v>1648</v>
      </c>
      <c r="D1044" s="105">
        <v>4</v>
      </c>
      <c r="E1044">
        <v>0.55000000000000004</v>
      </c>
      <c r="G1044" s="103">
        <v>0.55000000000000004</v>
      </c>
      <c r="H1044" s="102">
        <f t="shared" si="16"/>
        <v>8757.6500000000015</v>
      </c>
    </row>
    <row r="1045" spans="1:8" x14ac:dyDescent="0.2">
      <c r="A1045" s="71" t="s">
        <v>1633</v>
      </c>
      <c r="B1045" s="71" t="s">
        <v>1632</v>
      </c>
      <c r="C1045" s="96" t="s">
        <v>1648</v>
      </c>
      <c r="D1045" s="105">
        <v>5</v>
      </c>
      <c r="E1045">
        <v>0.73</v>
      </c>
      <c r="G1045" s="103">
        <v>0.73</v>
      </c>
      <c r="H1045" s="102">
        <f t="shared" si="16"/>
        <v>11623.789999999999</v>
      </c>
    </row>
    <row r="1046" spans="1:8" x14ac:dyDescent="0.2">
      <c r="A1046" s="71" t="s">
        <v>1634</v>
      </c>
      <c r="B1046" s="71" t="s">
        <v>1632</v>
      </c>
      <c r="C1046" s="96" t="s">
        <v>1648</v>
      </c>
      <c r="D1046" s="105">
        <v>7</v>
      </c>
      <c r="E1046">
        <v>1.1299999999999999</v>
      </c>
      <c r="G1046" s="103">
        <v>1.1299999999999999</v>
      </c>
      <c r="H1046" s="102">
        <f t="shared" si="16"/>
        <v>17992.989999999998</v>
      </c>
    </row>
    <row r="1047" spans="1:8" x14ac:dyDescent="0.2">
      <c r="A1047" s="71" t="s">
        <v>1635</v>
      </c>
      <c r="B1047" s="71" t="s">
        <v>1632</v>
      </c>
      <c r="C1047" s="96" t="s">
        <v>1648</v>
      </c>
      <c r="D1047" s="105">
        <v>12</v>
      </c>
      <c r="E1047">
        <v>2.5299999999999998</v>
      </c>
      <c r="G1047" s="103">
        <v>2.5299999999999998</v>
      </c>
      <c r="H1047" s="102">
        <f t="shared" si="16"/>
        <v>40285.189999999995</v>
      </c>
    </row>
    <row r="1048" spans="1:8" x14ac:dyDescent="0.2">
      <c r="A1048" s="71" t="s">
        <v>1636</v>
      </c>
      <c r="B1048" s="71" t="s">
        <v>1637</v>
      </c>
      <c r="C1048" s="96" t="s">
        <v>1648</v>
      </c>
      <c r="D1048" s="105">
        <v>2</v>
      </c>
      <c r="E1048">
        <v>0.45</v>
      </c>
      <c r="G1048" s="103">
        <v>0.45</v>
      </c>
      <c r="H1048" s="102">
        <f t="shared" si="16"/>
        <v>7165.35</v>
      </c>
    </row>
    <row r="1049" spans="1:8" x14ac:dyDescent="0.2">
      <c r="A1049" s="71" t="s">
        <v>1638</v>
      </c>
      <c r="B1049" s="71" t="s">
        <v>1637</v>
      </c>
      <c r="C1049" s="96" t="s">
        <v>1648</v>
      </c>
      <c r="D1049" s="105">
        <v>3</v>
      </c>
      <c r="E1049">
        <v>0.57999999999999996</v>
      </c>
      <c r="G1049" s="103">
        <v>0.57999999999999996</v>
      </c>
      <c r="H1049" s="102">
        <f t="shared" si="16"/>
        <v>9235.34</v>
      </c>
    </row>
    <row r="1050" spans="1:8" x14ac:dyDescent="0.2">
      <c r="A1050" s="71" t="s">
        <v>1639</v>
      </c>
      <c r="B1050" s="71" t="s">
        <v>1637</v>
      </c>
      <c r="C1050" s="96" t="s">
        <v>1648</v>
      </c>
      <c r="D1050" s="105">
        <v>4</v>
      </c>
      <c r="E1050">
        <v>0.8</v>
      </c>
      <c r="G1050" s="103">
        <v>0.8</v>
      </c>
      <c r="H1050" s="102">
        <f t="shared" si="16"/>
        <v>12738.400000000001</v>
      </c>
    </row>
    <row r="1051" spans="1:8" x14ac:dyDescent="0.2">
      <c r="A1051" s="71" t="s">
        <v>1640</v>
      </c>
      <c r="B1051" s="71" t="s">
        <v>1637</v>
      </c>
      <c r="C1051" s="96" t="s">
        <v>1648</v>
      </c>
      <c r="D1051" s="105">
        <v>8</v>
      </c>
      <c r="E1051">
        <v>1.65</v>
      </c>
      <c r="G1051" s="103">
        <v>1.65</v>
      </c>
      <c r="H1051" s="102">
        <f t="shared" si="16"/>
        <v>26272.949999999997</v>
      </c>
    </row>
    <row r="1052" spans="1:8" x14ac:dyDescent="0.2">
      <c r="A1052" s="71" t="s">
        <v>1641</v>
      </c>
      <c r="B1052" s="71" t="s">
        <v>1678</v>
      </c>
      <c r="C1052" s="96" t="s">
        <v>1648</v>
      </c>
      <c r="D1052" s="105">
        <v>4</v>
      </c>
      <c r="E1052">
        <v>1.42</v>
      </c>
      <c r="G1052" s="103">
        <v>1.42</v>
      </c>
      <c r="H1052" s="102">
        <f t="shared" si="16"/>
        <v>22610.66</v>
      </c>
    </row>
    <row r="1053" spans="1:8" x14ac:dyDescent="0.2">
      <c r="A1053" s="71" t="s">
        <v>1679</v>
      </c>
      <c r="B1053" s="71" t="s">
        <v>1678</v>
      </c>
      <c r="C1053" s="96" t="s">
        <v>1648</v>
      </c>
      <c r="D1053" s="105">
        <v>6</v>
      </c>
      <c r="E1053">
        <v>2</v>
      </c>
      <c r="G1053" s="103">
        <v>2</v>
      </c>
      <c r="H1053" s="102">
        <f t="shared" si="16"/>
        <v>31846</v>
      </c>
    </row>
    <row r="1054" spans="1:8" x14ac:dyDescent="0.2">
      <c r="A1054" s="71" t="s">
        <v>1680</v>
      </c>
      <c r="B1054" s="71" t="s">
        <v>1678</v>
      </c>
      <c r="C1054" s="96" t="s">
        <v>1648</v>
      </c>
      <c r="D1054" s="105">
        <v>12</v>
      </c>
      <c r="E1054">
        <v>3.44</v>
      </c>
      <c r="G1054" s="103">
        <v>3.44</v>
      </c>
      <c r="H1054" s="102">
        <f t="shared" si="16"/>
        <v>54775.12</v>
      </c>
    </row>
    <row r="1055" spans="1:8" x14ac:dyDescent="0.2">
      <c r="A1055" s="71" t="s">
        <v>1681</v>
      </c>
      <c r="B1055" s="71" t="s">
        <v>1678</v>
      </c>
      <c r="C1055" s="96" t="s">
        <v>1648</v>
      </c>
      <c r="D1055" s="105">
        <v>25</v>
      </c>
      <c r="E1055">
        <v>8.44</v>
      </c>
      <c r="G1055" s="103">
        <v>8.44</v>
      </c>
      <c r="H1055" s="102">
        <f t="shared" si="16"/>
        <v>134390.12</v>
      </c>
    </row>
    <row r="1056" spans="1:8" x14ac:dyDescent="0.2">
      <c r="A1056" s="71" t="s">
        <v>1682</v>
      </c>
      <c r="B1056" s="71" t="s">
        <v>1683</v>
      </c>
      <c r="C1056" s="96" t="s">
        <v>1648</v>
      </c>
      <c r="D1056" s="105">
        <v>3</v>
      </c>
      <c r="E1056">
        <v>1.02</v>
      </c>
      <c r="G1056" s="103">
        <v>1.02</v>
      </c>
      <c r="H1056" s="102">
        <f t="shared" si="16"/>
        <v>16241.460000000001</v>
      </c>
    </row>
    <row r="1057" spans="1:8" x14ac:dyDescent="0.2">
      <c r="A1057" s="71" t="s">
        <v>1684</v>
      </c>
      <c r="B1057" s="71" t="s">
        <v>1683</v>
      </c>
      <c r="C1057" s="96" t="s">
        <v>1648</v>
      </c>
      <c r="D1057" s="105">
        <v>5</v>
      </c>
      <c r="E1057">
        <v>1.37</v>
      </c>
      <c r="G1057" s="103">
        <v>1.37</v>
      </c>
      <c r="H1057" s="102">
        <f t="shared" si="16"/>
        <v>21814.510000000002</v>
      </c>
    </row>
    <row r="1058" spans="1:8" x14ac:dyDescent="0.2">
      <c r="A1058" s="71" t="s">
        <v>1685</v>
      </c>
      <c r="B1058" s="71" t="s">
        <v>1683</v>
      </c>
      <c r="C1058" s="96" t="s">
        <v>1648</v>
      </c>
      <c r="D1058" s="105">
        <v>11</v>
      </c>
      <c r="E1058">
        <v>2.68</v>
      </c>
      <c r="G1058" s="103">
        <v>2.68</v>
      </c>
      <c r="H1058" s="102">
        <f t="shared" si="16"/>
        <v>42673.64</v>
      </c>
    </row>
    <row r="1059" spans="1:8" x14ac:dyDescent="0.2">
      <c r="A1059" s="71" t="s">
        <v>1686</v>
      </c>
      <c r="B1059" s="71" t="s">
        <v>1683</v>
      </c>
      <c r="C1059" s="96" t="s">
        <v>1648</v>
      </c>
      <c r="D1059" s="105">
        <v>22</v>
      </c>
      <c r="E1059">
        <v>6.64</v>
      </c>
      <c r="G1059" s="103">
        <v>6.64</v>
      </c>
      <c r="H1059" s="102">
        <f t="shared" si="16"/>
        <v>105728.72</v>
      </c>
    </row>
    <row r="1060" spans="1:8" x14ac:dyDescent="0.2">
      <c r="A1060" s="71" t="s">
        <v>1687</v>
      </c>
      <c r="B1060" s="71" t="s">
        <v>1688</v>
      </c>
      <c r="C1060" s="96" t="s">
        <v>1648</v>
      </c>
      <c r="D1060" s="105">
        <v>4</v>
      </c>
      <c r="E1060">
        <v>1.05</v>
      </c>
      <c r="G1060" s="103">
        <v>1.05</v>
      </c>
      <c r="H1060" s="102">
        <f t="shared" si="16"/>
        <v>16719.150000000001</v>
      </c>
    </row>
    <row r="1061" spans="1:8" x14ac:dyDescent="0.2">
      <c r="A1061" s="71" t="s">
        <v>1689</v>
      </c>
      <c r="B1061" s="71" t="s">
        <v>1688</v>
      </c>
      <c r="C1061" s="96" t="s">
        <v>1648</v>
      </c>
      <c r="D1061" s="105">
        <v>8</v>
      </c>
      <c r="E1061">
        <v>2.02</v>
      </c>
      <c r="G1061" s="103">
        <v>2.02</v>
      </c>
      <c r="H1061" s="102">
        <f t="shared" si="16"/>
        <v>32164.46</v>
      </c>
    </row>
    <row r="1062" spans="1:8" x14ac:dyDescent="0.2">
      <c r="A1062" s="71" t="s">
        <v>1690</v>
      </c>
      <c r="B1062" s="71" t="s">
        <v>1688</v>
      </c>
      <c r="C1062" s="96" t="s">
        <v>1648</v>
      </c>
      <c r="D1062" s="105">
        <v>15</v>
      </c>
      <c r="E1062">
        <v>3.82</v>
      </c>
      <c r="G1062" s="103">
        <v>3.82</v>
      </c>
      <c r="H1062" s="102">
        <f t="shared" si="16"/>
        <v>60825.86</v>
      </c>
    </row>
    <row r="1063" spans="1:8" x14ac:dyDescent="0.2">
      <c r="A1063" s="71" t="s">
        <v>1691</v>
      </c>
      <c r="B1063" s="71" t="s">
        <v>1688</v>
      </c>
      <c r="C1063" s="96" t="s">
        <v>1648</v>
      </c>
      <c r="D1063" s="105">
        <v>24</v>
      </c>
      <c r="E1063">
        <v>7.81</v>
      </c>
      <c r="G1063" s="103">
        <v>7.81</v>
      </c>
      <c r="H1063" s="102">
        <f t="shared" si="16"/>
        <v>124358.62999999999</v>
      </c>
    </row>
    <row r="1064" spans="1:8" x14ac:dyDescent="0.2">
      <c r="A1064" s="71" t="s">
        <v>1692</v>
      </c>
      <c r="B1064" s="71" t="s">
        <v>1693</v>
      </c>
      <c r="C1064" s="96" t="s">
        <v>1648</v>
      </c>
      <c r="D1064" s="105">
        <v>3</v>
      </c>
      <c r="E1064">
        <v>0.92</v>
      </c>
      <c r="G1064" s="103">
        <v>0.92</v>
      </c>
      <c r="H1064" s="102">
        <f t="shared" si="16"/>
        <v>14649.16</v>
      </c>
    </row>
    <row r="1065" spans="1:8" x14ac:dyDescent="0.2">
      <c r="A1065" s="71" t="s">
        <v>1694</v>
      </c>
      <c r="B1065" s="71" t="s">
        <v>1693</v>
      </c>
      <c r="C1065" s="96" t="s">
        <v>1648</v>
      </c>
      <c r="D1065" s="105">
        <v>5</v>
      </c>
      <c r="E1065">
        <v>1.18</v>
      </c>
      <c r="G1065" s="103">
        <v>1.18</v>
      </c>
      <c r="H1065" s="102">
        <f t="shared" si="16"/>
        <v>18789.14</v>
      </c>
    </row>
    <row r="1066" spans="1:8" x14ac:dyDescent="0.2">
      <c r="A1066" s="71" t="s">
        <v>1695</v>
      </c>
      <c r="B1066" s="71" t="s">
        <v>1693</v>
      </c>
      <c r="C1066" s="96" t="s">
        <v>1648</v>
      </c>
      <c r="D1066" s="105">
        <v>8</v>
      </c>
      <c r="E1066">
        <v>1.77</v>
      </c>
      <c r="G1066" s="103">
        <v>1.77</v>
      </c>
      <c r="H1066" s="102">
        <f t="shared" si="16"/>
        <v>28183.71</v>
      </c>
    </row>
    <row r="1067" spans="1:8" x14ac:dyDescent="0.2">
      <c r="A1067" s="71" t="s">
        <v>1696</v>
      </c>
      <c r="B1067" s="71" t="s">
        <v>1693</v>
      </c>
      <c r="C1067" s="96" t="s">
        <v>1648</v>
      </c>
      <c r="D1067" s="105">
        <v>14</v>
      </c>
      <c r="E1067">
        <v>3.76</v>
      </c>
      <c r="G1067" s="103">
        <v>3.76</v>
      </c>
      <c r="H1067" s="102">
        <f t="shared" si="16"/>
        <v>59870.479999999996</v>
      </c>
    </row>
    <row r="1068" spans="1:8" x14ac:dyDescent="0.2">
      <c r="A1068" s="71" t="s">
        <v>1697</v>
      </c>
      <c r="B1068" s="71" t="s">
        <v>1698</v>
      </c>
      <c r="C1068" s="96" t="s">
        <v>1648</v>
      </c>
      <c r="D1068" s="105">
        <v>3</v>
      </c>
      <c r="E1068">
        <v>0.81</v>
      </c>
      <c r="G1068" s="103">
        <v>0.81</v>
      </c>
      <c r="H1068" s="102">
        <f t="shared" si="16"/>
        <v>12897.630000000001</v>
      </c>
    </row>
    <row r="1069" spans="1:8" x14ac:dyDescent="0.2">
      <c r="A1069" s="71" t="s">
        <v>1699</v>
      </c>
      <c r="B1069" s="71" t="s">
        <v>1698</v>
      </c>
      <c r="C1069" s="96" t="s">
        <v>1648</v>
      </c>
      <c r="D1069" s="105">
        <v>4</v>
      </c>
      <c r="E1069">
        <v>1.35</v>
      </c>
      <c r="G1069" s="103">
        <v>1.35</v>
      </c>
      <c r="H1069" s="102">
        <f t="shared" si="16"/>
        <v>21496.050000000003</v>
      </c>
    </row>
    <row r="1070" spans="1:8" x14ac:dyDescent="0.2">
      <c r="A1070" s="71" t="s">
        <v>1700</v>
      </c>
      <c r="B1070" s="71" t="s">
        <v>1698</v>
      </c>
      <c r="C1070" s="96" t="s">
        <v>1648</v>
      </c>
      <c r="D1070" s="105">
        <v>8</v>
      </c>
      <c r="E1070">
        <v>2.02</v>
      </c>
      <c r="G1070" s="103">
        <v>2.02</v>
      </c>
      <c r="H1070" s="102">
        <f t="shared" si="16"/>
        <v>32164.46</v>
      </c>
    </row>
    <row r="1071" spans="1:8" x14ac:dyDescent="0.2">
      <c r="A1071" s="71" t="s">
        <v>1701</v>
      </c>
      <c r="B1071" s="71" t="s">
        <v>1698</v>
      </c>
      <c r="C1071" s="96" t="s">
        <v>1648</v>
      </c>
      <c r="D1071" s="105">
        <v>16</v>
      </c>
      <c r="E1071">
        <v>3.77</v>
      </c>
      <c r="G1071" s="103">
        <v>3.77</v>
      </c>
      <c r="H1071" s="102">
        <f t="shared" si="16"/>
        <v>60029.71</v>
      </c>
    </row>
    <row r="1072" spans="1:8" x14ac:dyDescent="0.2">
      <c r="A1072" s="71" t="s">
        <v>1702</v>
      </c>
      <c r="B1072" s="71" t="s">
        <v>1703</v>
      </c>
      <c r="C1072" s="96" t="s">
        <v>1648</v>
      </c>
      <c r="D1072" s="105">
        <v>3</v>
      </c>
      <c r="E1072">
        <v>0.57999999999999996</v>
      </c>
      <c r="G1072" s="103">
        <v>0.57999999999999996</v>
      </c>
      <c r="H1072" s="102">
        <f t="shared" si="16"/>
        <v>9235.34</v>
      </c>
    </row>
    <row r="1073" spans="1:8" x14ac:dyDescent="0.2">
      <c r="A1073" s="71" t="s">
        <v>1704</v>
      </c>
      <c r="B1073" s="71" t="s">
        <v>1703</v>
      </c>
      <c r="C1073" s="96" t="s">
        <v>1648</v>
      </c>
      <c r="D1073" s="105">
        <v>4</v>
      </c>
      <c r="E1073">
        <v>0.78</v>
      </c>
      <c r="G1073" s="103">
        <v>0.78</v>
      </c>
      <c r="H1073" s="102">
        <f t="shared" si="16"/>
        <v>12419.94</v>
      </c>
    </row>
    <row r="1074" spans="1:8" x14ac:dyDescent="0.2">
      <c r="A1074" s="71" t="s">
        <v>1705</v>
      </c>
      <c r="B1074" s="71" t="s">
        <v>1703</v>
      </c>
      <c r="C1074" s="96" t="s">
        <v>1648</v>
      </c>
      <c r="D1074" s="105">
        <v>6</v>
      </c>
      <c r="E1074">
        <v>1.21</v>
      </c>
      <c r="G1074" s="103">
        <v>1.21</v>
      </c>
      <c r="H1074" s="102">
        <f t="shared" si="16"/>
        <v>19266.829999999998</v>
      </c>
    </row>
    <row r="1075" spans="1:8" x14ac:dyDescent="0.2">
      <c r="A1075" s="71" t="s">
        <v>1706</v>
      </c>
      <c r="B1075" s="71" t="s">
        <v>1703</v>
      </c>
      <c r="C1075" s="96" t="s">
        <v>1648</v>
      </c>
      <c r="D1075" s="105">
        <v>11</v>
      </c>
      <c r="E1075">
        <v>2.5099999999999998</v>
      </c>
      <c r="G1075" s="103">
        <v>2.5099999999999998</v>
      </c>
      <c r="H1075" s="102">
        <f t="shared" si="16"/>
        <v>39966.729999999996</v>
      </c>
    </row>
    <row r="1076" spans="1:8" x14ac:dyDescent="0.2">
      <c r="A1076" s="126" t="s">
        <v>1776</v>
      </c>
      <c r="B1076" s="127" t="s">
        <v>1777</v>
      </c>
      <c r="C1076" s="115" t="s">
        <v>1648</v>
      </c>
      <c r="D1076" s="117">
        <v>4</v>
      </c>
      <c r="E1076" s="118">
        <v>0.60376449050323</v>
      </c>
      <c r="F1076" s="116"/>
      <c r="G1076" s="118">
        <v>0.60376449050323</v>
      </c>
      <c r="H1076" s="102">
        <f t="shared" si="16"/>
        <v>9613.7419822829306</v>
      </c>
    </row>
    <row r="1077" spans="1:8" x14ac:dyDescent="0.2">
      <c r="A1077" s="126" t="s">
        <v>1778</v>
      </c>
      <c r="B1077" s="127" t="s">
        <v>1777</v>
      </c>
      <c r="C1077" s="115" t="s">
        <v>1648</v>
      </c>
      <c r="D1077" s="117">
        <v>4</v>
      </c>
      <c r="E1077" s="118">
        <v>0.74337765941805256</v>
      </c>
      <c r="F1077" s="116"/>
      <c r="G1077" s="118">
        <v>0.74337765941805256</v>
      </c>
      <c r="H1077" s="102">
        <f t="shared" si="16"/>
        <v>11836.802470913652</v>
      </c>
    </row>
    <row r="1078" spans="1:8" x14ac:dyDescent="0.2">
      <c r="A1078" s="126" t="s">
        <v>1779</v>
      </c>
      <c r="B1078" s="127" t="s">
        <v>1777</v>
      </c>
      <c r="C1078" s="115" t="s">
        <v>1648</v>
      </c>
      <c r="D1078" s="117">
        <v>7</v>
      </c>
      <c r="E1078" s="118">
        <v>1.5922831450362338</v>
      </c>
      <c r="F1078" s="116"/>
      <c r="G1078" s="118">
        <v>1.5922831450362338</v>
      </c>
      <c r="H1078" s="102">
        <f t="shared" si="16"/>
        <v>25353.92451841195</v>
      </c>
    </row>
    <row r="1079" spans="1:8" x14ac:dyDescent="0.2">
      <c r="A1079" s="128" t="s">
        <v>1780</v>
      </c>
      <c r="B1079" s="127" t="s">
        <v>1777</v>
      </c>
      <c r="C1079" s="115" t="s">
        <v>1648</v>
      </c>
      <c r="D1079" s="117">
        <v>21</v>
      </c>
      <c r="E1079" s="118">
        <v>5.1326337373403375</v>
      </c>
      <c r="F1079" s="116"/>
      <c r="G1079" s="118">
        <v>5.1326337373403375</v>
      </c>
      <c r="H1079" s="102">
        <f t="shared" si="16"/>
        <v>81726.926999670191</v>
      </c>
    </row>
    <row r="1080" spans="1:8" x14ac:dyDescent="0.2">
      <c r="A1080" s="128" t="s">
        <v>1781</v>
      </c>
      <c r="B1080" s="127" t="s">
        <v>1782</v>
      </c>
      <c r="C1080" s="115" t="s">
        <v>1648</v>
      </c>
      <c r="D1080" s="117">
        <v>2</v>
      </c>
      <c r="E1080" s="118">
        <v>0.62890751160307501</v>
      </c>
      <c r="F1080" s="116"/>
      <c r="G1080" s="118">
        <v>0.62890751160307501</v>
      </c>
      <c r="H1080" s="102">
        <f t="shared" si="16"/>
        <v>10014.094307255764</v>
      </c>
    </row>
    <row r="1081" spans="1:8" x14ac:dyDescent="0.2">
      <c r="A1081" s="128" t="s">
        <v>1783</v>
      </c>
      <c r="B1081" s="127" t="s">
        <v>1782</v>
      </c>
      <c r="C1081" s="115" t="s">
        <v>1648</v>
      </c>
      <c r="D1081" s="117">
        <v>3</v>
      </c>
      <c r="E1081" s="118">
        <v>0.79598011590399909</v>
      </c>
      <c r="F1081" s="116"/>
      <c r="G1081" s="118">
        <v>0.79598011590399909</v>
      </c>
      <c r="H1081" s="102">
        <f t="shared" si="16"/>
        <v>12674.391385539377</v>
      </c>
    </row>
    <row r="1082" spans="1:8" x14ac:dyDescent="0.2">
      <c r="A1082" s="128" t="s">
        <v>1784</v>
      </c>
      <c r="B1082" s="127" t="s">
        <v>1782</v>
      </c>
      <c r="C1082" s="115" t="s">
        <v>1648</v>
      </c>
      <c r="D1082" s="117">
        <v>4</v>
      </c>
      <c r="E1082" s="118">
        <v>1.2036864947141359</v>
      </c>
      <c r="F1082" s="116"/>
      <c r="G1082" s="118">
        <v>1.2036864947141359</v>
      </c>
      <c r="H1082" s="102">
        <f t="shared" si="16"/>
        <v>19166.300055333188</v>
      </c>
    </row>
    <row r="1083" spans="1:8" x14ac:dyDescent="0.2">
      <c r="A1083" s="128" t="s">
        <v>1785</v>
      </c>
      <c r="B1083" s="127" t="s">
        <v>1782</v>
      </c>
      <c r="C1083" s="115" t="s">
        <v>1648</v>
      </c>
      <c r="D1083" s="117">
        <v>10</v>
      </c>
      <c r="E1083" s="118">
        <v>2.6849146145162921</v>
      </c>
      <c r="F1083" s="116"/>
      <c r="G1083" s="118">
        <v>2.6849146145162921</v>
      </c>
      <c r="H1083" s="102">
        <f t="shared" si="16"/>
        <v>42751.895406942916</v>
      </c>
    </row>
    <row r="1084" spans="1:8" x14ac:dyDescent="0.2">
      <c r="A1084" s="71" t="s">
        <v>1707</v>
      </c>
      <c r="B1084" s="71" t="s">
        <v>1708</v>
      </c>
      <c r="C1084" s="96" t="s">
        <v>1648</v>
      </c>
      <c r="D1084" s="105">
        <v>4</v>
      </c>
      <c r="E1084">
        <v>1</v>
      </c>
      <c r="G1084" s="103">
        <v>1</v>
      </c>
      <c r="H1084" s="102">
        <f t="shared" si="16"/>
        <v>15923</v>
      </c>
    </row>
    <row r="1085" spans="1:8" x14ac:dyDescent="0.2">
      <c r="A1085" s="71" t="s">
        <v>1709</v>
      </c>
      <c r="B1085" s="71" t="s">
        <v>1708</v>
      </c>
      <c r="C1085" s="96" t="s">
        <v>1648</v>
      </c>
      <c r="D1085" s="105">
        <v>7</v>
      </c>
      <c r="E1085">
        <v>1.68</v>
      </c>
      <c r="G1085" s="103">
        <v>1.68</v>
      </c>
      <c r="H1085" s="102">
        <f t="shared" si="16"/>
        <v>26750.639999999999</v>
      </c>
    </row>
    <row r="1086" spans="1:8" x14ac:dyDescent="0.2">
      <c r="A1086" s="71" t="s">
        <v>1710</v>
      </c>
      <c r="B1086" s="71" t="s">
        <v>1708</v>
      </c>
      <c r="C1086" s="96" t="s">
        <v>1648</v>
      </c>
      <c r="D1086" s="105">
        <v>11</v>
      </c>
      <c r="E1086">
        <v>2.76</v>
      </c>
      <c r="G1086" s="103">
        <v>2.76</v>
      </c>
      <c r="H1086" s="102">
        <f t="shared" si="16"/>
        <v>43947.479999999996</v>
      </c>
    </row>
    <row r="1087" spans="1:8" x14ac:dyDescent="0.2">
      <c r="A1087" s="71" t="s">
        <v>1711</v>
      </c>
      <c r="B1087" s="71" t="s">
        <v>1708</v>
      </c>
      <c r="C1087" s="96" t="s">
        <v>1648</v>
      </c>
      <c r="D1087" s="105">
        <v>19</v>
      </c>
      <c r="E1087">
        <v>6.09</v>
      </c>
      <c r="G1087" s="103">
        <v>6.09</v>
      </c>
      <c r="H1087" s="102">
        <f t="shared" si="16"/>
        <v>96971.069999999992</v>
      </c>
    </row>
    <row r="1088" spans="1:8" x14ac:dyDescent="0.2">
      <c r="A1088" s="71" t="s">
        <v>1712</v>
      </c>
      <c r="B1088" s="71" t="s">
        <v>1713</v>
      </c>
      <c r="C1088" s="96" t="s">
        <v>1648</v>
      </c>
      <c r="D1088" s="105">
        <v>4</v>
      </c>
      <c r="E1088">
        <v>1.01</v>
      </c>
      <c r="G1088" s="103">
        <v>1.01</v>
      </c>
      <c r="H1088" s="102">
        <f t="shared" si="16"/>
        <v>16082.23</v>
      </c>
    </row>
    <row r="1089" spans="1:8" x14ac:dyDescent="0.2">
      <c r="A1089" s="71" t="s">
        <v>1714</v>
      </c>
      <c r="B1089" s="71" t="s">
        <v>1713</v>
      </c>
      <c r="C1089" s="96" t="s">
        <v>1648</v>
      </c>
      <c r="D1089" s="105">
        <v>6</v>
      </c>
      <c r="E1089">
        <v>1.46</v>
      </c>
      <c r="G1089" s="103">
        <v>1.46</v>
      </c>
      <c r="H1089" s="102">
        <f t="shared" si="16"/>
        <v>23247.579999999998</v>
      </c>
    </row>
    <row r="1090" spans="1:8" x14ac:dyDescent="0.2">
      <c r="A1090" s="71" t="s">
        <v>1715</v>
      </c>
      <c r="B1090" s="71" t="s">
        <v>1713</v>
      </c>
      <c r="C1090" s="96" t="s">
        <v>1648</v>
      </c>
      <c r="D1090" s="105">
        <v>11</v>
      </c>
      <c r="E1090">
        <v>2.54</v>
      </c>
      <c r="G1090" s="103">
        <v>2.54</v>
      </c>
      <c r="H1090" s="102">
        <f t="shared" si="16"/>
        <v>40444.42</v>
      </c>
    </row>
    <row r="1091" spans="1:8" x14ac:dyDescent="0.2">
      <c r="A1091" s="71" t="s">
        <v>1716</v>
      </c>
      <c r="B1091" s="71" t="s">
        <v>1713</v>
      </c>
      <c r="C1091" s="96" t="s">
        <v>1648</v>
      </c>
      <c r="D1091" s="105">
        <v>20</v>
      </c>
      <c r="E1091">
        <v>5.91</v>
      </c>
      <c r="G1091" s="103">
        <v>5.91</v>
      </c>
      <c r="H1091" s="102">
        <f t="shared" si="16"/>
        <v>94104.930000000008</v>
      </c>
    </row>
    <row r="1092" spans="1:8" x14ac:dyDescent="0.2">
      <c r="A1092" s="71" t="s">
        <v>1717</v>
      </c>
      <c r="B1092" s="71" t="s">
        <v>1718</v>
      </c>
      <c r="C1092" s="96" t="s">
        <v>1648</v>
      </c>
      <c r="D1092" s="105">
        <v>3</v>
      </c>
      <c r="E1092">
        <v>0.51</v>
      </c>
      <c r="G1092" s="103">
        <v>0.51</v>
      </c>
      <c r="H1092" s="102">
        <f t="shared" si="16"/>
        <v>8120.7300000000005</v>
      </c>
    </row>
    <row r="1093" spans="1:8" x14ac:dyDescent="0.2">
      <c r="A1093" s="71" t="s">
        <v>1719</v>
      </c>
      <c r="B1093" s="71" t="s">
        <v>1718</v>
      </c>
      <c r="C1093" s="96" t="s">
        <v>1648</v>
      </c>
      <c r="D1093" s="105">
        <v>4</v>
      </c>
      <c r="E1093">
        <v>0.71</v>
      </c>
      <c r="G1093" s="103">
        <v>0.71</v>
      </c>
      <c r="H1093" s="102">
        <f t="shared" si="16"/>
        <v>11305.33</v>
      </c>
    </row>
    <row r="1094" spans="1:8" x14ac:dyDescent="0.2">
      <c r="A1094" s="71" t="s">
        <v>0</v>
      </c>
      <c r="B1094" s="71" t="s">
        <v>1718</v>
      </c>
      <c r="C1094" s="96" t="s">
        <v>1648</v>
      </c>
      <c r="D1094" s="105">
        <v>6</v>
      </c>
      <c r="E1094">
        <v>1.17</v>
      </c>
      <c r="G1094" s="103">
        <v>1.17</v>
      </c>
      <c r="H1094" s="102">
        <f t="shared" si="16"/>
        <v>18629.91</v>
      </c>
    </row>
    <row r="1095" spans="1:8" x14ac:dyDescent="0.2">
      <c r="A1095" s="71" t="s">
        <v>1</v>
      </c>
      <c r="B1095" s="71" t="s">
        <v>1718</v>
      </c>
      <c r="C1095" s="96" t="s">
        <v>1648</v>
      </c>
      <c r="D1095" s="105">
        <v>10</v>
      </c>
      <c r="E1095">
        <v>2.73</v>
      </c>
      <c r="G1095" s="103">
        <v>2.73</v>
      </c>
      <c r="H1095" s="102">
        <f t="shared" si="16"/>
        <v>43469.79</v>
      </c>
    </row>
    <row r="1096" spans="1:8" x14ac:dyDescent="0.2">
      <c r="A1096" s="71" t="s">
        <v>2</v>
      </c>
      <c r="B1096" s="71" t="s">
        <v>3</v>
      </c>
      <c r="C1096" s="96" t="s">
        <v>1648</v>
      </c>
      <c r="D1096" s="105">
        <v>4</v>
      </c>
      <c r="E1096">
        <v>0.56000000000000005</v>
      </c>
      <c r="G1096" s="103">
        <v>0.56000000000000005</v>
      </c>
      <c r="H1096" s="102">
        <f t="shared" si="16"/>
        <v>8916.880000000001</v>
      </c>
    </row>
    <row r="1097" spans="1:8" x14ac:dyDescent="0.2">
      <c r="A1097" s="71" t="s">
        <v>4</v>
      </c>
      <c r="B1097" s="71" t="s">
        <v>3</v>
      </c>
      <c r="C1097" s="96" t="s">
        <v>1648</v>
      </c>
      <c r="D1097" s="105">
        <v>5</v>
      </c>
      <c r="E1097">
        <v>0.78</v>
      </c>
      <c r="G1097" s="103">
        <v>0.78</v>
      </c>
      <c r="H1097" s="102">
        <f t="shared" si="16"/>
        <v>12419.94</v>
      </c>
    </row>
    <row r="1098" spans="1:8" x14ac:dyDescent="0.2">
      <c r="A1098" s="71" t="s">
        <v>5</v>
      </c>
      <c r="B1098" s="71" t="s">
        <v>3</v>
      </c>
      <c r="C1098" s="96" t="s">
        <v>1648</v>
      </c>
      <c r="D1098" s="105">
        <v>7</v>
      </c>
      <c r="E1098">
        <v>1.25</v>
      </c>
      <c r="G1098" s="103">
        <v>1.25</v>
      </c>
      <c r="H1098" s="102">
        <f t="shared" si="16"/>
        <v>19903.75</v>
      </c>
    </row>
    <row r="1099" spans="1:8" x14ac:dyDescent="0.2">
      <c r="A1099" s="71" t="s">
        <v>6</v>
      </c>
      <c r="B1099" s="71" t="s">
        <v>3</v>
      </c>
      <c r="C1099" s="96" t="s">
        <v>1648</v>
      </c>
      <c r="D1099" s="105">
        <v>11</v>
      </c>
      <c r="E1099">
        <v>2.5499999999999998</v>
      </c>
      <c r="G1099" s="103">
        <v>2.5499999999999998</v>
      </c>
      <c r="H1099" s="102">
        <f t="shared" si="16"/>
        <v>40603.649999999994</v>
      </c>
    </row>
    <row r="1100" spans="1:8" x14ac:dyDescent="0.2">
      <c r="A1100" s="71" t="s">
        <v>7</v>
      </c>
      <c r="B1100" s="71" t="s">
        <v>8</v>
      </c>
      <c r="C1100" s="96" t="s">
        <v>1648</v>
      </c>
      <c r="D1100" s="105">
        <v>2</v>
      </c>
      <c r="E1100">
        <v>0.33</v>
      </c>
      <c r="G1100" s="103">
        <v>0.33</v>
      </c>
      <c r="H1100" s="102">
        <f t="shared" si="16"/>
        <v>5254.59</v>
      </c>
    </row>
    <row r="1101" spans="1:8" x14ac:dyDescent="0.2">
      <c r="A1101" s="71" t="s">
        <v>9</v>
      </c>
      <c r="B1101" s="71" t="s">
        <v>8</v>
      </c>
      <c r="C1101" s="96" t="s">
        <v>1648</v>
      </c>
      <c r="D1101" s="105">
        <v>3</v>
      </c>
      <c r="E1101">
        <v>0.53</v>
      </c>
      <c r="G1101" s="103">
        <v>0.53</v>
      </c>
      <c r="H1101" s="102">
        <f t="shared" si="16"/>
        <v>8439.19</v>
      </c>
    </row>
    <row r="1102" spans="1:8" x14ac:dyDescent="0.2">
      <c r="A1102" s="71" t="s">
        <v>10</v>
      </c>
      <c r="B1102" s="71" t="s">
        <v>8</v>
      </c>
      <c r="C1102" s="96" t="s">
        <v>1648</v>
      </c>
      <c r="D1102" s="105">
        <v>4</v>
      </c>
      <c r="E1102">
        <v>0.79</v>
      </c>
      <c r="G1102" s="103">
        <v>0.79</v>
      </c>
      <c r="H1102" s="102">
        <f t="shared" si="16"/>
        <v>12579.17</v>
      </c>
    </row>
    <row r="1103" spans="1:8" x14ac:dyDescent="0.2">
      <c r="A1103" s="71" t="s">
        <v>11</v>
      </c>
      <c r="B1103" s="71" t="s">
        <v>8</v>
      </c>
      <c r="C1103" s="96" t="s">
        <v>1648</v>
      </c>
      <c r="D1103" s="105">
        <v>7</v>
      </c>
      <c r="E1103">
        <v>1.49</v>
      </c>
      <c r="G1103" s="103">
        <v>1.49</v>
      </c>
      <c r="H1103" s="102">
        <f t="shared" si="16"/>
        <v>23725.27</v>
      </c>
    </row>
    <row r="1104" spans="1:8" x14ac:dyDescent="0.2">
      <c r="A1104" s="71" t="s">
        <v>12</v>
      </c>
      <c r="B1104" s="71" t="s">
        <v>13</v>
      </c>
      <c r="C1104" s="96" t="s">
        <v>1648</v>
      </c>
      <c r="D1104" s="105">
        <v>2</v>
      </c>
      <c r="E1104">
        <v>0.33</v>
      </c>
      <c r="G1104" s="103">
        <v>0.33</v>
      </c>
      <c r="H1104" s="102">
        <f t="shared" si="16"/>
        <v>5254.59</v>
      </c>
    </row>
    <row r="1105" spans="1:8" x14ac:dyDescent="0.2">
      <c r="A1105" s="71" t="s">
        <v>14</v>
      </c>
      <c r="B1105" s="71" t="s">
        <v>13</v>
      </c>
      <c r="C1105" s="96" t="s">
        <v>1648</v>
      </c>
      <c r="D1105" s="105">
        <v>3</v>
      </c>
      <c r="E1105">
        <v>0.48</v>
      </c>
      <c r="G1105" s="103">
        <v>0.48</v>
      </c>
      <c r="H1105" s="102">
        <f t="shared" si="16"/>
        <v>7643.04</v>
      </c>
    </row>
    <row r="1106" spans="1:8" x14ac:dyDescent="0.2">
      <c r="A1106" s="71" t="s">
        <v>15</v>
      </c>
      <c r="B1106" s="71" t="s">
        <v>13</v>
      </c>
      <c r="C1106" s="96" t="s">
        <v>1648</v>
      </c>
      <c r="D1106" s="105">
        <v>4</v>
      </c>
      <c r="E1106">
        <v>0.82</v>
      </c>
      <c r="G1106" s="103">
        <v>0.82</v>
      </c>
      <c r="H1106" s="102">
        <f t="shared" ref="H1106:H1169" si="17">G1106*15923</f>
        <v>13056.859999999999</v>
      </c>
    </row>
    <row r="1107" spans="1:8" x14ac:dyDescent="0.2">
      <c r="A1107" s="71" t="s">
        <v>16</v>
      </c>
      <c r="B1107" s="71" t="s">
        <v>13</v>
      </c>
      <c r="C1107" s="96" t="s">
        <v>1648</v>
      </c>
      <c r="D1107" s="105">
        <v>10</v>
      </c>
      <c r="E1107">
        <v>2.65</v>
      </c>
      <c r="G1107" s="103">
        <v>2.65</v>
      </c>
      <c r="H1107" s="102">
        <f t="shared" si="17"/>
        <v>42195.95</v>
      </c>
    </row>
    <row r="1108" spans="1:8" x14ac:dyDescent="0.2">
      <c r="A1108" s="71" t="s">
        <v>17</v>
      </c>
      <c r="B1108" s="71" t="s">
        <v>18</v>
      </c>
      <c r="C1108" s="96" t="s">
        <v>1648</v>
      </c>
      <c r="D1108" s="105">
        <v>4</v>
      </c>
      <c r="E1108">
        <v>0.57999999999999996</v>
      </c>
      <c r="G1108" s="103">
        <v>0.57999999999999996</v>
      </c>
      <c r="H1108" s="102">
        <f t="shared" si="17"/>
        <v>9235.34</v>
      </c>
    </row>
    <row r="1109" spans="1:8" x14ac:dyDescent="0.2">
      <c r="A1109" s="71" t="s">
        <v>19</v>
      </c>
      <c r="B1109" s="71" t="s">
        <v>18</v>
      </c>
      <c r="C1109" s="96" t="s">
        <v>1648</v>
      </c>
      <c r="D1109" s="105">
        <v>5</v>
      </c>
      <c r="E1109">
        <v>0.76</v>
      </c>
      <c r="G1109" s="103">
        <v>0.76</v>
      </c>
      <c r="H1109" s="102">
        <f t="shared" si="17"/>
        <v>12101.48</v>
      </c>
    </row>
    <row r="1110" spans="1:8" x14ac:dyDescent="0.2">
      <c r="A1110" s="71" t="s">
        <v>20</v>
      </c>
      <c r="B1110" s="71" t="s">
        <v>18</v>
      </c>
      <c r="C1110" s="96" t="s">
        <v>1648</v>
      </c>
      <c r="D1110" s="105">
        <v>6</v>
      </c>
      <c r="E1110">
        <v>1.22</v>
      </c>
      <c r="G1110" s="103">
        <v>1.22</v>
      </c>
      <c r="H1110" s="102">
        <f t="shared" si="17"/>
        <v>19426.060000000001</v>
      </c>
    </row>
    <row r="1111" spans="1:8" x14ac:dyDescent="0.2">
      <c r="A1111" s="71" t="s">
        <v>21</v>
      </c>
      <c r="B1111" s="71" t="s">
        <v>18</v>
      </c>
      <c r="C1111" s="96" t="s">
        <v>1648</v>
      </c>
      <c r="D1111" s="105">
        <v>12</v>
      </c>
      <c r="E1111">
        <v>3.05</v>
      </c>
      <c r="G1111" s="103">
        <v>3.05</v>
      </c>
      <c r="H1111" s="102">
        <f t="shared" si="17"/>
        <v>48565.149999999994</v>
      </c>
    </row>
    <row r="1112" spans="1:8" x14ac:dyDescent="0.2">
      <c r="A1112" s="71" t="s">
        <v>22</v>
      </c>
      <c r="B1112" s="71" t="s">
        <v>23</v>
      </c>
      <c r="C1112" s="96" t="s">
        <v>1644</v>
      </c>
      <c r="D1112" s="105">
        <v>6</v>
      </c>
      <c r="E1112">
        <v>1.1299999999999999</v>
      </c>
      <c r="F1112">
        <v>1.45</v>
      </c>
      <c r="G1112" s="103">
        <v>1.64</v>
      </c>
      <c r="H1112" s="102">
        <f t="shared" si="17"/>
        <v>26113.719999999998</v>
      </c>
    </row>
    <row r="1113" spans="1:8" x14ac:dyDescent="0.2">
      <c r="A1113" s="71" t="s">
        <v>24</v>
      </c>
      <c r="B1113" s="71" t="s">
        <v>23</v>
      </c>
      <c r="C1113" s="96" t="s">
        <v>1644</v>
      </c>
      <c r="D1113" s="105">
        <v>12</v>
      </c>
      <c r="E1113">
        <v>1.52</v>
      </c>
      <c r="F1113">
        <v>1.45</v>
      </c>
      <c r="G1113" s="103">
        <v>2.2000000000000002</v>
      </c>
      <c r="H1113" s="102">
        <f t="shared" si="17"/>
        <v>35030.600000000006</v>
      </c>
    </row>
    <row r="1114" spans="1:8" x14ac:dyDescent="0.2">
      <c r="A1114" s="71" t="s">
        <v>25</v>
      </c>
      <c r="B1114" s="71" t="s">
        <v>23</v>
      </c>
      <c r="C1114" s="96" t="s">
        <v>1644</v>
      </c>
      <c r="D1114" s="105">
        <v>15</v>
      </c>
      <c r="E1114">
        <v>2.4300000000000002</v>
      </c>
      <c r="F1114">
        <v>1.45</v>
      </c>
      <c r="G1114" s="103">
        <v>3.52</v>
      </c>
      <c r="H1114" s="102">
        <f t="shared" si="17"/>
        <v>56048.959999999999</v>
      </c>
    </row>
    <row r="1115" spans="1:8" x14ac:dyDescent="0.2">
      <c r="A1115" s="71" t="s">
        <v>26</v>
      </c>
      <c r="B1115" s="71" t="s">
        <v>23</v>
      </c>
      <c r="C1115" s="96" t="s">
        <v>1644</v>
      </c>
      <c r="D1115" s="105">
        <v>25</v>
      </c>
      <c r="E1115">
        <v>4.3499999999999996</v>
      </c>
      <c r="F1115">
        <v>1.45</v>
      </c>
      <c r="G1115" s="103">
        <v>6.31</v>
      </c>
      <c r="H1115" s="102">
        <f t="shared" si="17"/>
        <v>100474.12999999999</v>
      </c>
    </row>
    <row r="1116" spans="1:8" x14ac:dyDescent="0.2">
      <c r="A1116" s="71" t="s">
        <v>27</v>
      </c>
      <c r="B1116" s="71" t="s">
        <v>28</v>
      </c>
      <c r="C1116" s="96" t="s">
        <v>1644</v>
      </c>
      <c r="D1116" s="105">
        <v>10</v>
      </c>
      <c r="E1116">
        <v>0.64</v>
      </c>
      <c r="F1116">
        <v>1.45</v>
      </c>
      <c r="G1116" s="103">
        <v>0.93</v>
      </c>
      <c r="H1116" s="102">
        <f t="shared" si="17"/>
        <v>14808.390000000001</v>
      </c>
    </row>
    <row r="1117" spans="1:8" x14ac:dyDescent="0.2">
      <c r="A1117" s="71" t="s">
        <v>29</v>
      </c>
      <c r="B1117" s="71" t="s">
        <v>28</v>
      </c>
      <c r="C1117" s="96" t="s">
        <v>1644</v>
      </c>
      <c r="D1117" s="105">
        <v>10</v>
      </c>
      <c r="E1117">
        <v>0.69</v>
      </c>
      <c r="F1117">
        <v>1.45</v>
      </c>
      <c r="G1117" s="103">
        <v>1</v>
      </c>
      <c r="H1117" s="102">
        <f t="shared" si="17"/>
        <v>15923</v>
      </c>
    </row>
    <row r="1118" spans="1:8" x14ac:dyDescent="0.2">
      <c r="A1118" s="71" t="s">
        <v>30</v>
      </c>
      <c r="B1118" s="71" t="s">
        <v>28</v>
      </c>
      <c r="C1118" s="96" t="s">
        <v>1644</v>
      </c>
      <c r="D1118" s="105">
        <v>12</v>
      </c>
      <c r="E1118">
        <v>0.91</v>
      </c>
      <c r="F1118">
        <v>1.45</v>
      </c>
      <c r="G1118" s="103">
        <v>1.32</v>
      </c>
      <c r="H1118" s="102">
        <f t="shared" si="17"/>
        <v>21018.36</v>
      </c>
    </row>
    <row r="1119" spans="1:8" x14ac:dyDescent="0.2">
      <c r="A1119" s="71" t="s">
        <v>31</v>
      </c>
      <c r="B1119" s="71" t="s">
        <v>28</v>
      </c>
      <c r="C1119" s="96" t="s">
        <v>1644</v>
      </c>
      <c r="D1119" s="105">
        <v>21</v>
      </c>
      <c r="E1119">
        <v>1.96</v>
      </c>
      <c r="F1119">
        <v>1.45</v>
      </c>
      <c r="G1119" s="103">
        <v>2.84</v>
      </c>
      <c r="H1119" s="102">
        <f t="shared" si="17"/>
        <v>45221.32</v>
      </c>
    </row>
    <row r="1120" spans="1:8" x14ac:dyDescent="0.2">
      <c r="A1120" s="71" t="s">
        <v>32</v>
      </c>
      <c r="B1120" s="71" t="s">
        <v>33</v>
      </c>
      <c r="C1120" s="96" t="s">
        <v>1644</v>
      </c>
      <c r="D1120" s="105">
        <v>5</v>
      </c>
      <c r="E1120">
        <v>0.36</v>
      </c>
      <c r="F1120">
        <v>1.45</v>
      </c>
      <c r="G1120" s="103">
        <v>0.52</v>
      </c>
      <c r="H1120" s="102">
        <f t="shared" si="17"/>
        <v>8279.9600000000009</v>
      </c>
    </row>
    <row r="1121" spans="1:8" x14ac:dyDescent="0.2">
      <c r="A1121" s="71" t="s">
        <v>34</v>
      </c>
      <c r="B1121" s="71" t="s">
        <v>33</v>
      </c>
      <c r="C1121" s="96" t="s">
        <v>1644</v>
      </c>
      <c r="D1121" s="105">
        <v>6</v>
      </c>
      <c r="E1121">
        <v>0.47</v>
      </c>
      <c r="F1121">
        <v>1.45</v>
      </c>
      <c r="G1121" s="103">
        <v>0.68</v>
      </c>
      <c r="H1121" s="102">
        <f t="shared" si="17"/>
        <v>10827.640000000001</v>
      </c>
    </row>
    <row r="1122" spans="1:8" x14ac:dyDescent="0.2">
      <c r="A1122" s="71" t="s">
        <v>35</v>
      </c>
      <c r="B1122" s="71" t="s">
        <v>33</v>
      </c>
      <c r="C1122" s="96" t="s">
        <v>1644</v>
      </c>
      <c r="D1122" s="105">
        <v>9</v>
      </c>
      <c r="E1122">
        <v>0.77</v>
      </c>
      <c r="F1122">
        <v>1.45</v>
      </c>
      <c r="G1122" s="103">
        <v>1.1200000000000001</v>
      </c>
      <c r="H1122" s="102">
        <f t="shared" si="17"/>
        <v>17833.760000000002</v>
      </c>
    </row>
    <row r="1123" spans="1:8" x14ac:dyDescent="0.2">
      <c r="A1123" s="71" t="s">
        <v>36</v>
      </c>
      <c r="B1123" s="71" t="s">
        <v>33</v>
      </c>
      <c r="C1123" s="96" t="s">
        <v>1644</v>
      </c>
      <c r="D1123" s="105">
        <v>18</v>
      </c>
      <c r="E1123">
        <v>1.63</v>
      </c>
      <c r="F1123">
        <v>1.45</v>
      </c>
      <c r="G1123" s="103">
        <v>2.36</v>
      </c>
      <c r="H1123" s="102">
        <f t="shared" si="17"/>
        <v>37578.28</v>
      </c>
    </row>
    <row r="1124" spans="1:8" x14ac:dyDescent="0.2">
      <c r="A1124" s="71" t="s">
        <v>37</v>
      </c>
      <c r="B1124" s="71" t="s">
        <v>38</v>
      </c>
      <c r="C1124" s="96" t="s">
        <v>1644</v>
      </c>
      <c r="D1124" s="105">
        <v>4</v>
      </c>
      <c r="E1124">
        <v>0.31</v>
      </c>
      <c r="F1124">
        <v>1.45</v>
      </c>
      <c r="G1124" s="103">
        <v>0.45</v>
      </c>
      <c r="H1124" s="102">
        <f t="shared" si="17"/>
        <v>7165.35</v>
      </c>
    </row>
    <row r="1125" spans="1:8" x14ac:dyDescent="0.2">
      <c r="A1125" s="71" t="s">
        <v>39</v>
      </c>
      <c r="B1125" s="71" t="s">
        <v>38</v>
      </c>
      <c r="C1125" s="96" t="s">
        <v>1644</v>
      </c>
      <c r="D1125" s="105">
        <v>5</v>
      </c>
      <c r="E1125">
        <v>0.44</v>
      </c>
      <c r="F1125">
        <v>1.45</v>
      </c>
      <c r="G1125" s="103">
        <v>0.64</v>
      </c>
      <c r="H1125" s="102">
        <f t="shared" si="17"/>
        <v>10190.719999999999</v>
      </c>
    </row>
    <row r="1126" spans="1:8" x14ac:dyDescent="0.2">
      <c r="A1126" s="71" t="s">
        <v>40</v>
      </c>
      <c r="B1126" s="71" t="s">
        <v>38</v>
      </c>
      <c r="C1126" s="96" t="s">
        <v>1644</v>
      </c>
      <c r="D1126" s="105">
        <v>7</v>
      </c>
      <c r="E1126">
        <v>0.72</v>
      </c>
      <c r="F1126">
        <v>1.45</v>
      </c>
      <c r="G1126" s="103">
        <v>1.04</v>
      </c>
      <c r="H1126" s="102">
        <f t="shared" si="17"/>
        <v>16559.920000000002</v>
      </c>
    </row>
    <row r="1127" spans="1:8" x14ac:dyDescent="0.2">
      <c r="A1127" s="71" t="s">
        <v>41</v>
      </c>
      <c r="B1127" s="71" t="s">
        <v>38</v>
      </c>
      <c r="C1127" s="96" t="s">
        <v>1644</v>
      </c>
      <c r="D1127" s="105">
        <v>10</v>
      </c>
      <c r="E1127">
        <v>0.84</v>
      </c>
      <c r="F1127">
        <v>1.45</v>
      </c>
      <c r="G1127" s="103">
        <v>1.22</v>
      </c>
      <c r="H1127" s="102">
        <f t="shared" si="17"/>
        <v>19426.060000000001</v>
      </c>
    </row>
    <row r="1128" spans="1:8" x14ac:dyDescent="0.2">
      <c r="A1128" s="71" t="s">
        <v>42</v>
      </c>
      <c r="B1128" s="71" t="s">
        <v>43</v>
      </c>
      <c r="C1128" s="96" t="s">
        <v>1644</v>
      </c>
      <c r="D1128" s="105">
        <v>6</v>
      </c>
      <c r="E1128">
        <v>0.42</v>
      </c>
      <c r="F1128">
        <v>1.45</v>
      </c>
      <c r="G1128" s="103">
        <v>0.61</v>
      </c>
      <c r="H1128" s="102">
        <f t="shared" si="17"/>
        <v>9713.0300000000007</v>
      </c>
    </row>
    <row r="1129" spans="1:8" x14ac:dyDescent="0.2">
      <c r="A1129" s="71" t="s">
        <v>44</v>
      </c>
      <c r="B1129" s="71" t="s">
        <v>43</v>
      </c>
      <c r="C1129" s="96" t="s">
        <v>1644</v>
      </c>
      <c r="D1129" s="105">
        <v>7</v>
      </c>
      <c r="E1129">
        <v>0.52</v>
      </c>
      <c r="F1129">
        <v>1.45</v>
      </c>
      <c r="G1129" s="103">
        <v>0.75</v>
      </c>
      <c r="H1129" s="102">
        <f t="shared" si="17"/>
        <v>11942.25</v>
      </c>
    </row>
    <row r="1130" spans="1:8" x14ac:dyDescent="0.2">
      <c r="A1130" s="71" t="s">
        <v>45</v>
      </c>
      <c r="B1130" s="71" t="s">
        <v>43</v>
      </c>
      <c r="C1130" s="96" t="s">
        <v>1644</v>
      </c>
      <c r="D1130" s="105">
        <v>9</v>
      </c>
      <c r="E1130">
        <v>0.77</v>
      </c>
      <c r="F1130">
        <v>1.45</v>
      </c>
      <c r="G1130" s="103">
        <v>1.1200000000000001</v>
      </c>
      <c r="H1130" s="102">
        <f t="shared" si="17"/>
        <v>17833.760000000002</v>
      </c>
    </row>
    <row r="1131" spans="1:8" x14ac:dyDescent="0.2">
      <c r="A1131" s="71" t="s">
        <v>46</v>
      </c>
      <c r="B1131" s="71" t="s">
        <v>43</v>
      </c>
      <c r="C1131" s="96" t="s">
        <v>1644</v>
      </c>
      <c r="D1131" s="105">
        <v>17</v>
      </c>
      <c r="E1131">
        <v>1.57</v>
      </c>
      <c r="F1131">
        <v>1.45</v>
      </c>
      <c r="G1131" s="103">
        <v>2.2799999999999998</v>
      </c>
      <c r="H1131" s="102">
        <f t="shared" si="17"/>
        <v>36304.439999999995</v>
      </c>
    </row>
    <row r="1132" spans="1:8" x14ac:dyDescent="0.2">
      <c r="A1132" s="71" t="s">
        <v>47</v>
      </c>
      <c r="B1132" s="71" t="s">
        <v>48</v>
      </c>
      <c r="C1132" s="96" t="s">
        <v>1644</v>
      </c>
      <c r="D1132" s="105">
        <v>4</v>
      </c>
      <c r="E1132">
        <v>0.3</v>
      </c>
      <c r="F1132">
        <v>1.45</v>
      </c>
      <c r="G1132" s="103">
        <v>0.44</v>
      </c>
      <c r="H1132" s="102">
        <f t="shared" si="17"/>
        <v>7006.12</v>
      </c>
    </row>
    <row r="1133" spans="1:8" x14ac:dyDescent="0.2">
      <c r="A1133" s="71" t="s">
        <v>49</v>
      </c>
      <c r="B1133" s="71" t="s">
        <v>48</v>
      </c>
      <c r="C1133" s="96" t="s">
        <v>1644</v>
      </c>
      <c r="D1133" s="105">
        <v>5</v>
      </c>
      <c r="E1133">
        <v>0.38</v>
      </c>
      <c r="F1133">
        <v>1.45</v>
      </c>
      <c r="G1133" s="103">
        <v>0.55000000000000004</v>
      </c>
      <c r="H1133" s="102">
        <f t="shared" si="17"/>
        <v>8757.6500000000015</v>
      </c>
    </row>
    <row r="1134" spans="1:8" x14ac:dyDescent="0.2">
      <c r="A1134" s="71" t="s">
        <v>50</v>
      </c>
      <c r="B1134" s="71" t="s">
        <v>48</v>
      </c>
      <c r="C1134" s="96" t="s">
        <v>1644</v>
      </c>
      <c r="D1134" s="105">
        <v>6</v>
      </c>
      <c r="E1134">
        <v>0.56999999999999995</v>
      </c>
      <c r="F1134">
        <v>1.45</v>
      </c>
      <c r="G1134" s="103">
        <v>0.83</v>
      </c>
      <c r="H1134" s="102">
        <f t="shared" si="17"/>
        <v>13216.09</v>
      </c>
    </row>
    <row r="1135" spans="1:8" x14ac:dyDescent="0.2">
      <c r="A1135" s="71" t="s">
        <v>51</v>
      </c>
      <c r="B1135" s="71" t="s">
        <v>48</v>
      </c>
      <c r="C1135" s="96" t="s">
        <v>1644</v>
      </c>
      <c r="D1135" s="105">
        <v>14</v>
      </c>
      <c r="E1135">
        <v>1.33</v>
      </c>
      <c r="F1135">
        <v>1.45</v>
      </c>
      <c r="G1135" s="103">
        <v>1.93</v>
      </c>
      <c r="H1135" s="102">
        <f t="shared" si="17"/>
        <v>30731.39</v>
      </c>
    </row>
    <row r="1136" spans="1:8" x14ac:dyDescent="0.2">
      <c r="A1136" s="71" t="s">
        <v>52</v>
      </c>
      <c r="B1136" s="71" t="s">
        <v>53</v>
      </c>
      <c r="C1136" s="96" t="s">
        <v>1644</v>
      </c>
      <c r="D1136" s="105">
        <v>3</v>
      </c>
      <c r="E1136">
        <v>0.24</v>
      </c>
      <c r="F1136">
        <v>1.45</v>
      </c>
      <c r="G1136" s="103">
        <v>0.35</v>
      </c>
      <c r="H1136" s="102">
        <f t="shared" si="17"/>
        <v>5573.0499999999993</v>
      </c>
    </row>
    <row r="1137" spans="1:8" x14ac:dyDescent="0.2">
      <c r="A1137" s="71" t="s">
        <v>54</v>
      </c>
      <c r="B1137" s="71" t="s">
        <v>53</v>
      </c>
      <c r="C1137" s="96" t="s">
        <v>1644</v>
      </c>
      <c r="D1137" s="105">
        <v>5</v>
      </c>
      <c r="E1137">
        <v>0.4</v>
      </c>
      <c r="F1137">
        <v>1.45</v>
      </c>
      <c r="G1137" s="103">
        <v>0.57999999999999996</v>
      </c>
      <c r="H1137" s="102">
        <f t="shared" si="17"/>
        <v>9235.34</v>
      </c>
    </row>
    <row r="1138" spans="1:8" x14ac:dyDescent="0.2">
      <c r="A1138" s="71" t="s">
        <v>55</v>
      </c>
      <c r="B1138" s="71" t="s">
        <v>53</v>
      </c>
      <c r="C1138" s="96" t="s">
        <v>1644</v>
      </c>
      <c r="D1138" s="105">
        <v>8</v>
      </c>
      <c r="E1138">
        <v>0.61</v>
      </c>
      <c r="F1138">
        <v>1.45</v>
      </c>
      <c r="G1138" s="103">
        <v>0.88</v>
      </c>
      <c r="H1138" s="102">
        <f t="shared" si="17"/>
        <v>14012.24</v>
      </c>
    </row>
    <row r="1139" spans="1:8" x14ac:dyDescent="0.2">
      <c r="A1139" s="71" t="s">
        <v>56</v>
      </c>
      <c r="B1139" s="71" t="s">
        <v>53</v>
      </c>
      <c r="C1139" s="96" t="s">
        <v>1644</v>
      </c>
      <c r="D1139" s="105">
        <v>9</v>
      </c>
      <c r="E1139">
        <v>1.03</v>
      </c>
      <c r="F1139">
        <v>1.45</v>
      </c>
      <c r="G1139" s="103">
        <v>1.49</v>
      </c>
      <c r="H1139" s="102">
        <f t="shared" si="17"/>
        <v>23725.27</v>
      </c>
    </row>
    <row r="1140" spans="1:8" x14ac:dyDescent="0.2">
      <c r="A1140" s="71" t="s">
        <v>57</v>
      </c>
      <c r="B1140" s="71" t="s">
        <v>58</v>
      </c>
      <c r="C1140" s="96" t="s">
        <v>1644</v>
      </c>
      <c r="D1140" s="105">
        <v>3</v>
      </c>
      <c r="E1140">
        <v>0.42</v>
      </c>
      <c r="F1140">
        <v>1.45</v>
      </c>
      <c r="G1140" s="103">
        <v>0.61</v>
      </c>
      <c r="H1140" s="102">
        <f t="shared" si="17"/>
        <v>9713.0300000000007</v>
      </c>
    </row>
    <row r="1141" spans="1:8" x14ac:dyDescent="0.2">
      <c r="A1141" s="71" t="s">
        <v>59</v>
      </c>
      <c r="B1141" s="71" t="s">
        <v>58</v>
      </c>
      <c r="C1141" s="96" t="s">
        <v>1644</v>
      </c>
      <c r="D1141" s="105">
        <v>4</v>
      </c>
      <c r="E1141">
        <v>0.5</v>
      </c>
      <c r="F1141">
        <v>1.45</v>
      </c>
      <c r="G1141" s="103">
        <v>0.73</v>
      </c>
      <c r="H1141" s="102">
        <f t="shared" si="17"/>
        <v>11623.789999999999</v>
      </c>
    </row>
    <row r="1142" spans="1:8" x14ac:dyDescent="0.2">
      <c r="A1142" s="71" t="s">
        <v>60</v>
      </c>
      <c r="B1142" s="71" t="s">
        <v>58</v>
      </c>
      <c r="C1142" s="96" t="s">
        <v>1644</v>
      </c>
      <c r="D1142" s="105">
        <v>4</v>
      </c>
      <c r="E1142">
        <v>0.61</v>
      </c>
      <c r="F1142">
        <v>1.45</v>
      </c>
      <c r="G1142" s="103">
        <v>0.88</v>
      </c>
      <c r="H1142" s="102">
        <f t="shared" si="17"/>
        <v>14012.24</v>
      </c>
    </row>
    <row r="1143" spans="1:8" x14ac:dyDescent="0.2">
      <c r="A1143" s="71" t="s">
        <v>61</v>
      </c>
      <c r="B1143" s="71" t="s">
        <v>58</v>
      </c>
      <c r="C1143" s="96" t="s">
        <v>1644</v>
      </c>
      <c r="D1143" s="105">
        <v>7</v>
      </c>
      <c r="E1143">
        <v>1.1299999999999999</v>
      </c>
      <c r="F1143">
        <v>1.45</v>
      </c>
      <c r="G1143" s="103">
        <v>1.64</v>
      </c>
      <c r="H1143" s="102">
        <f t="shared" si="17"/>
        <v>26113.719999999998</v>
      </c>
    </row>
    <row r="1144" spans="1:8" x14ac:dyDescent="0.2">
      <c r="A1144" s="71" t="s">
        <v>62</v>
      </c>
      <c r="B1144" s="71" t="s">
        <v>63</v>
      </c>
      <c r="C1144" s="96" t="s">
        <v>1644</v>
      </c>
      <c r="D1144" s="105">
        <v>7</v>
      </c>
      <c r="E1144">
        <v>0.57999999999999996</v>
      </c>
      <c r="F1144">
        <v>1.45</v>
      </c>
      <c r="G1144" s="103">
        <v>0.84</v>
      </c>
      <c r="H1144" s="102">
        <f t="shared" si="17"/>
        <v>13375.32</v>
      </c>
    </row>
    <row r="1145" spans="1:8" x14ac:dyDescent="0.2">
      <c r="A1145" s="71" t="s">
        <v>64</v>
      </c>
      <c r="B1145" s="71" t="s">
        <v>63</v>
      </c>
      <c r="C1145" s="96" t="s">
        <v>1644</v>
      </c>
      <c r="D1145" s="105">
        <v>8</v>
      </c>
      <c r="E1145">
        <v>0.65</v>
      </c>
      <c r="F1145">
        <v>1.45</v>
      </c>
      <c r="G1145" s="103">
        <v>0.94</v>
      </c>
      <c r="H1145" s="102">
        <f t="shared" si="17"/>
        <v>14967.619999999999</v>
      </c>
    </row>
    <row r="1146" spans="1:8" x14ac:dyDescent="0.2">
      <c r="A1146" s="71" t="s">
        <v>65</v>
      </c>
      <c r="B1146" s="71" t="s">
        <v>63</v>
      </c>
      <c r="C1146" s="96" t="s">
        <v>1644</v>
      </c>
      <c r="D1146" s="105">
        <v>9</v>
      </c>
      <c r="E1146">
        <v>0.79</v>
      </c>
      <c r="F1146">
        <v>1.45</v>
      </c>
      <c r="G1146" s="103">
        <v>1.1499999999999999</v>
      </c>
      <c r="H1146" s="102">
        <f t="shared" si="17"/>
        <v>18311.449999999997</v>
      </c>
    </row>
    <row r="1147" spans="1:8" x14ac:dyDescent="0.2">
      <c r="A1147" s="71" t="s">
        <v>66</v>
      </c>
      <c r="B1147" s="71" t="s">
        <v>63</v>
      </c>
      <c r="C1147" s="96" t="s">
        <v>1644</v>
      </c>
      <c r="D1147" s="105">
        <v>13</v>
      </c>
      <c r="E1147">
        <v>1.39</v>
      </c>
      <c r="F1147">
        <v>1.45</v>
      </c>
      <c r="G1147" s="103">
        <v>2.02</v>
      </c>
      <c r="H1147" s="102">
        <f t="shared" si="17"/>
        <v>32164.46</v>
      </c>
    </row>
    <row r="1148" spans="1:8" x14ac:dyDescent="0.2">
      <c r="A1148" s="71" t="s">
        <v>67</v>
      </c>
      <c r="B1148" s="71" t="s">
        <v>68</v>
      </c>
      <c r="C1148" s="96" t="s">
        <v>1644</v>
      </c>
      <c r="D1148" s="105">
        <v>7</v>
      </c>
      <c r="E1148">
        <v>0.51</v>
      </c>
      <c r="F1148">
        <v>1.45</v>
      </c>
      <c r="G1148" s="103">
        <v>0.74</v>
      </c>
      <c r="H1148" s="102">
        <f t="shared" si="17"/>
        <v>11783.02</v>
      </c>
    </row>
    <row r="1149" spans="1:8" x14ac:dyDescent="0.2">
      <c r="A1149" s="71" t="s">
        <v>69</v>
      </c>
      <c r="B1149" s="71" t="s">
        <v>68</v>
      </c>
      <c r="C1149" s="96" t="s">
        <v>1644</v>
      </c>
      <c r="D1149" s="105">
        <v>8</v>
      </c>
      <c r="E1149">
        <v>0.6</v>
      </c>
      <c r="F1149">
        <v>1.45</v>
      </c>
      <c r="G1149" s="103">
        <v>0.87</v>
      </c>
      <c r="H1149" s="102">
        <f t="shared" si="17"/>
        <v>13853.01</v>
      </c>
    </row>
    <row r="1150" spans="1:8" x14ac:dyDescent="0.2">
      <c r="A1150" s="71" t="s">
        <v>70</v>
      </c>
      <c r="B1150" s="71" t="s">
        <v>68</v>
      </c>
      <c r="C1150" s="96" t="s">
        <v>1644</v>
      </c>
      <c r="D1150" s="105">
        <v>11</v>
      </c>
      <c r="E1150">
        <v>0.76</v>
      </c>
      <c r="F1150">
        <v>1.45</v>
      </c>
      <c r="G1150" s="103">
        <v>1.1000000000000001</v>
      </c>
      <c r="H1150" s="102">
        <f t="shared" si="17"/>
        <v>17515.300000000003</v>
      </c>
    </row>
    <row r="1151" spans="1:8" x14ac:dyDescent="0.2">
      <c r="A1151" s="71" t="s">
        <v>71</v>
      </c>
      <c r="B1151" s="71" t="s">
        <v>68</v>
      </c>
      <c r="C1151" s="96" t="s">
        <v>1644</v>
      </c>
      <c r="D1151" s="105">
        <v>17</v>
      </c>
      <c r="E1151">
        <v>1.19</v>
      </c>
      <c r="F1151">
        <v>1.45</v>
      </c>
      <c r="G1151" s="103">
        <v>1.73</v>
      </c>
      <c r="H1151" s="102">
        <f t="shared" si="17"/>
        <v>27546.79</v>
      </c>
    </row>
    <row r="1152" spans="1:8" x14ac:dyDescent="0.2">
      <c r="A1152" s="71" t="s">
        <v>72</v>
      </c>
      <c r="B1152" s="71" t="s">
        <v>73</v>
      </c>
      <c r="C1152" s="96" t="s">
        <v>1644</v>
      </c>
      <c r="D1152" s="105">
        <v>15</v>
      </c>
      <c r="E1152">
        <v>1.36</v>
      </c>
      <c r="F1152">
        <v>1.45</v>
      </c>
      <c r="G1152" s="103">
        <v>1.97</v>
      </c>
      <c r="H1152" s="102">
        <f t="shared" si="17"/>
        <v>31368.31</v>
      </c>
    </row>
    <row r="1153" spans="1:8" x14ac:dyDescent="0.2">
      <c r="A1153" s="71" t="s">
        <v>74</v>
      </c>
      <c r="B1153" s="71" t="s">
        <v>73</v>
      </c>
      <c r="C1153" s="96" t="s">
        <v>1644</v>
      </c>
      <c r="D1153" s="105">
        <v>14</v>
      </c>
      <c r="E1153">
        <v>1.54</v>
      </c>
      <c r="F1153">
        <v>1.45</v>
      </c>
      <c r="G1153" s="103">
        <v>2.23</v>
      </c>
      <c r="H1153" s="102">
        <f t="shared" si="17"/>
        <v>35508.29</v>
      </c>
    </row>
    <row r="1154" spans="1:8" x14ac:dyDescent="0.2">
      <c r="A1154" s="71" t="s">
        <v>75</v>
      </c>
      <c r="B1154" s="71" t="s">
        <v>73</v>
      </c>
      <c r="C1154" s="96" t="s">
        <v>1644</v>
      </c>
      <c r="D1154" s="105">
        <v>14</v>
      </c>
      <c r="E1154">
        <v>1.65</v>
      </c>
      <c r="F1154">
        <v>1.45</v>
      </c>
      <c r="G1154" s="103">
        <v>2.39</v>
      </c>
      <c r="H1154" s="102">
        <f t="shared" si="17"/>
        <v>38055.97</v>
      </c>
    </row>
    <row r="1155" spans="1:8" x14ac:dyDescent="0.2">
      <c r="A1155" s="71" t="s">
        <v>76</v>
      </c>
      <c r="B1155" s="71" t="s">
        <v>73</v>
      </c>
      <c r="C1155" s="96" t="s">
        <v>1644</v>
      </c>
      <c r="D1155" s="105">
        <v>21</v>
      </c>
      <c r="E1155">
        <v>2.65</v>
      </c>
      <c r="F1155">
        <v>1.45</v>
      </c>
      <c r="G1155" s="103">
        <v>3.84</v>
      </c>
      <c r="H1155" s="102">
        <f t="shared" si="17"/>
        <v>61144.32</v>
      </c>
    </row>
    <row r="1156" spans="1:8" x14ac:dyDescent="0.2">
      <c r="A1156" s="71" t="s">
        <v>77</v>
      </c>
      <c r="B1156" s="71" t="s">
        <v>78</v>
      </c>
      <c r="C1156" s="96" t="s">
        <v>1644</v>
      </c>
      <c r="D1156" s="105">
        <v>5</v>
      </c>
      <c r="E1156">
        <v>0.45</v>
      </c>
      <c r="F1156">
        <v>1.45</v>
      </c>
      <c r="G1156" s="103">
        <v>0.65</v>
      </c>
      <c r="H1156" s="102">
        <f t="shared" si="17"/>
        <v>10349.950000000001</v>
      </c>
    </row>
    <row r="1157" spans="1:8" x14ac:dyDescent="0.2">
      <c r="A1157" s="71" t="s">
        <v>79</v>
      </c>
      <c r="B1157" s="71" t="s">
        <v>78</v>
      </c>
      <c r="C1157" s="96" t="s">
        <v>1644</v>
      </c>
      <c r="D1157" s="105">
        <v>6</v>
      </c>
      <c r="E1157">
        <v>0.6</v>
      </c>
      <c r="F1157">
        <v>1.45</v>
      </c>
      <c r="G1157" s="103">
        <v>0.87</v>
      </c>
      <c r="H1157" s="102">
        <f t="shared" si="17"/>
        <v>13853.01</v>
      </c>
    </row>
    <row r="1158" spans="1:8" x14ac:dyDescent="0.2">
      <c r="A1158" s="71" t="s">
        <v>80</v>
      </c>
      <c r="B1158" s="71" t="s">
        <v>78</v>
      </c>
      <c r="C1158" s="96" t="s">
        <v>1644</v>
      </c>
      <c r="D1158" s="105">
        <v>8</v>
      </c>
      <c r="E1158">
        <v>0.82</v>
      </c>
      <c r="F1158">
        <v>1.45</v>
      </c>
      <c r="G1158" s="103">
        <v>1.19</v>
      </c>
      <c r="H1158" s="102">
        <f t="shared" si="17"/>
        <v>18948.37</v>
      </c>
    </row>
    <row r="1159" spans="1:8" x14ac:dyDescent="0.2">
      <c r="A1159" s="71" t="s">
        <v>81</v>
      </c>
      <c r="B1159" s="71" t="s">
        <v>78</v>
      </c>
      <c r="C1159" s="96" t="s">
        <v>1644</v>
      </c>
      <c r="D1159" s="105">
        <v>10</v>
      </c>
      <c r="E1159">
        <v>1.59</v>
      </c>
      <c r="F1159">
        <v>1.45</v>
      </c>
      <c r="G1159" s="103">
        <v>2.31</v>
      </c>
      <c r="H1159" s="102">
        <f t="shared" si="17"/>
        <v>36782.129999999997</v>
      </c>
    </row>
    <row r="1160" spans="1:8" x14ac:dyDescent="0.2">
      <c r="A1160" s="71" t="s">
        <v>82</v>
      </c>
      <c r="B1160" s="71" t="s">
        <v>83</v>
      </c>
      <c r="C1160" s="96" t="s">
        <v>1648</v>
      </c>
      <c r="D1160" s="105">
        <v>2</v>
      </c>
      <c r="E1160">
        <v>0.22</v>
      </c>
      <c r="G1160" s="103">
        <v>0.22</v>
      </c>
      <c r="H1160" s="102">
        <f t="shared" si="17"/>
        <v>3503.06</v>
      </c>
    </row>
    <row r="1161" spans="1:8" x14ac:dyDescent="0.2">
      <c r="A1161" s="71" t="s">
        <v>84</v>
      </c>
      <c r="B1161" s="71" t="s">
        <v>83</v>
      </c>
      <c r="C1161" s="96" t="s">
        <v>1648</v>
      </c>
      <c r="D1161" s="105">
        <v>2</v>
      </c>
      <c r="E1161">
        <v>0.26</v>
      </c>
      <c r="G1161" s="103">
        <v>0.26</v>
      </c>
      <c r="H1161" s="102">
        <f t="shared" si="17"/>
        <v>4139.9800000000005</v>
      </c>
    </row>
    <row r="1162" spans="1:8" x14ac:dyDescent="0.2">
      <c r="A1162" s="71" t="s">
        <v>85</v>
      </c>
      <c r="B1162" s="71" t="s">
        <v>83</v>
      </c>
      <c r="C1162" s="96" t="s">
        <v>1648</v>
      </c>
      <c r="D1162" s="105">
        <v>3</v>
      </c>
      <c r="E1162">
        <v>0.53</v>
      </c>
      <c r="G1162" s="103">
        <v>0.53</v>
      </c>
      <c r="H1162" s="102">
        <f t="shared" si="17"/>
        <v>8439.19</v>
      </c>
    </row>
    <row r="1163" spans="1:8" x14ac:dyDescent="0.2">
      <c r="A1163" s="71" t="s">
        <v>86</v>
      </c>
      <c r="B1163" s="71" t="s">
        <v>83</v>
      </c>
      <c r="C1163" s="96" t="s">
        <v>1648</v>
      </c>
      <c r="D1163" s="105">
        <v>6</v>
      </c>
      <c r="E1163">
        <v>1.72</v>
      </c>
      <c r="G1163" s="103">
        <v>1.72</v>
      </c>
      <c r="H1163" s="102">
        <f t="shared" si="17"/>
        <v>27387.56</v>
      </c>
    </row>
    <row r="1164" spans="1:8" x14ac:dyDescent="0.2">
      <c r="A1164" s="71" t="s">
        <v>87</v>
      </c>
      <c r="B1164" s="71" t="s">
        <v>88</v>
      </c>
      <c r="C1164" s="96" t="s">
        <v>1648</v>
      </c>
      <c r="D1164" s="105">
        <v>11</v>
      </c>
      <c r="E1164">
        <v>0.53</v>
      </c>
      <c r="G1164" s="103">
        <v>0.53</v>
      </c>
      <c r="H1164" s="102">
        <f t="shared" si="17"/>
        <v>8439.19</v>
      </c>
    </row>
    <row r="1165" spans="1:8" x14ac:dyDescent="0.2">
      <c r="A1165" s="71" t="s">
        <v>89</v>
      </c>
      <c r="B1165" s="71" t="s">
        <v>88</v>
      </c>
      <c r="C1165" s="96" t="s">
        <v>1648</v>
      </c>
      <c r="D1165" s="105">
        <v>11</v>
      </c>
      <c r="E1165">
        <v>0.57999999999999996</v>
      </c>
      <c r="G1165" s="103">
        <v>0.57999999999999996</v>
      </c>
      <c r="H1165" s="102">
        <f t="shared" si="17"/>
        <v>9235.34</v>
      </c>
    </row>
    <row r="1166" spans="1:8" x14ac:dyDescent="0.2">
      <c r="A1166" s="71" t="s">
        <v>90</v>
      </c>
      <c r="B1166" s="71" t="s">
        <v>88</v>
      </c>
      <c r="C1166" s="96" t="s">
        <v>1648</v>
      </c>
      <c r="D1166" s="105">
        <v>10</v>
      </c>
      <c r="E1166">
        <v>0.66</v>
      </c>
      <c r="G1166" s="103">
        <v>0.66</v>
      </c>
      <c r="H1166" s="102">
        <f t="shared" si="17"/>
        <v>10509.18</v>
      </c>
    </row>
    <row r="1167" spans="1:8" x14ac:dyDescent="0.2">
      <c r="A1167" s="71" t="s">
        <v>91</v>
      </c>
      <c r="B1167" s="71" t="s">
        <v>88</v>
      </c>
      <c r="C1167" s="96" t="s">
        <v>1648</v>
      </c>
      <c r="D1167" s="105">
        <v>11</v>
      </c>
      <c r="E1167">
        <v>1.17</v>
      </c>
      <c r="G1167" s="103">
        <v>1.17</v>
      </c>
      <c r="H1167" s="102">
        <f t="shared" si="17"/>
        <v>18629.91</v>
      </c>
    </row>
    <row r="1168" spans="1:8" x14ac:dyDescent="0.2">
      <c r="A1168" s="71" t="s">
        <v>92</v>
      </c>
      <c r="B1168" s="71" t="s">
        <v>93</v>
      </c>
      <c r="C1168" s="96" t="s">
        <v>1648</v>
      </c>
      <c r="D1168" s="105">
        <v>3</v>
      </c>
      <c r="E1168">
        <v>0.28000000000000003</v>
      </c>
      <c r="G1168" s="103">
        <v>0.28000000000000003</v>
      </c>
      <c r="H1168" s="102">
        <f t="shared" si="17"/>
        <v>4458.4400000000005</v>
      </c>
    </row>
    <row r="1169" spans="1:8" x14ac:dyDescent="0.2">
      <c r="A1169" s="71" t="s">
        <v>94</v>
      </c>
      <c r="B1169" s="71" t="s">
        <v>93</v>
      </c>
      <c r="C1169" s="96" t="s">
        <v>1648</v>
      </c>
      <c r="D1169" s="105">
        <v>4</v>
      </c>
      <c r="E1169">
        <v>0.34</v>
      </c>
      <c r="G1169" s="103">
        <v>0.34</v>
      </c>
      <c r="H1169" s="102">
        <f t="shared" si="17"/>
        <v>5413.8200000000006</v>
      </c>
    </row>
    <row r="1170" spans="1:8" x14ac:dyDescent="0.2">
      <c r="A1170" s="71" t="s">
        <v>95</v>
      </c>
      <c r="B1170" s="71" t="s">
        <v>93</v>
      </c>
      <c r="C1170" s="96" t="s">
        <v>1648</v>
      </c>
      <c r="D1170" s="105">
        <v>4</v>
      </c>
      <c r="E1170">
        <v>0.56000000000000005</v>
      </c>
      <c r="G1170" s="103">
        <v>0.56000000000000005</v>
      </c>
      <c r="H1170" s="102">
        <f t="shared" ref="H1170:H1233" si="18">G1170*15923</f>
        <v>8916.880000000001</v>
      </c>
    </row>
    <row r="1171" spans="1:8" x14ac:dyDescent="0.2">
      <c r="A1171" s="71" t="s">
        <v>96</v>
      </c>
      <c r="B1171" s="71" t="s">
        <v>93</v>
      </c>
      <c r="C1171" s="96" t="s">
        <v>1648</v>
      </c>
      <c r="D1171" s="105">
        <v>7</v>
      </c>
      <c r="E1171">
        <v>1.61</v>
      </c>
      <c r="G1171" s="103">
        <v>1.61</v>
      </c>
      <c r="H1171" s="102">
        <f t="shared" si="18"/>
        <v>25636.030000000002</v>
      </c>
    </row>
    <row r="1172" spans="1:8" x14ac:dyDescent="0.2">
      <c r="A1172" s="71" t="s">
        <v>97</v>
      </c>
      <c r="B1172" s="71" t="s">
        <v>98</v>
      </c>
      <c r="C1172" s="96" t="s">
        <v>1648</v>
      </c>
      <c r="D1172" s="105">
        <v>3</v>
      </c>
      <c r="E1172">
        <v>0.28999999999999998</v>
      </c>
      <c r="G1172" s="103">
        <v>0.28999999999999998</v>
      </c>
      <c r="H1172" s="102">
        <f t="shared" si="18"/>
        <v>4617.67</v>
      </c>
    </row>
    <row r="1173" spans="1:8" x14ac:dyDescent="0.2">
      <c r="A1173" s="71" t="s">
        <v>99</v>
      </c>
      <c r="B1173" s="71" t="s">
        <v>98</v>
      </c>
      <c r="C1173" s="96" t="s">
        <v>1648</v>
      </c>
      <c r="D1173" s="105">
        <v>4</v>
      </c>
      <c r="E1173">
        <v>0.35</v>
      </c>
      <c r="G1173" s="103">
        <v>0.35</v>
      </c>
      <c r="H1173" s="102">
        <f t="shared" si="18"/>
        <v>5573.0499999999993</v>
      </c>
    </row>
    <row r="1174" spans="1:8" x14ac:dyDescent="0.2">
      <c r="A1174" s="71" t="s">
        <v>100</v>
      </c>
      <c r="B1174" s="71" t="s">
        <v>98</v>
      </c>
      <c r="C1174" s="96" t="s">
        <v>1648</v>
      </c>
      <c r="D1174" s="105">
        <v>4</v>
      </c>
      <c r="E1174">
        <v>0.6</v>
      </c>
      <c r="G1174" s="103">
        <v>0.6</v>
      </c>
      <c r="H1174" s="102">
        <f t="shared" si="18"/>
        <v>9553.7999999999993</v>
      </c>
    </row>
    <row r="1175" spans="1:8" x14ac:dyDescent="0.2">
      <c r="A1175" s="71" t="s">
        <v>101</v>
      </c>
      <c r="B1175" s="71" t="s">
        <v>98</v>
      </c>
      <c r="C1175" s="96" t="s">
        <v>1648</v>
      </c>
      <c r="D1175" s="105">
        <v>7</v>
      </c>
      <c r="E1175">
        <v>1.66</v>
      </c>
      <c r="G1175" s="103">
        <v>1.66</v>
      </c>
      <c r="H1175" s="102">
        <f t="shared" si="18"/>
        <v>26432.18</v>
      </c>
    </row>
    <row r="1176" spans="1:8" x14ac:dyDescent="0.2">
      <c r="A1176" s="71" t="s">
        <v>102</v>
      </c>
      <c r="B1176" s="71" t="s">
        <v>103</v>
      </c>
      <c r="C1176" s="96" t="s">
        <v>1648</v>
      </c>
      <c r="D1176" s="105">
        <v>3</v>
      </c>
      <c r="E1176">
        <v>0.3</v>
      </c>
      <c r="G1176" s="103">
        <v>0.3</v>
      </c>
      <c r="H1176" s="102">
        <f t="shared" si="18"/>
        <v>4776.8999999999996</v>
      </c>
    </row>
    <row r="1177" spans="1:8" x14ac:dyDescent="0.2">
      <c r="A1177" s="71" t="s">
        <v>104</v>
      </c>
      <c r="B1177" s="71" t="s">
        <v>103</v>
      </c>
      <c r="C1177" s="96" t="s">
        <v>1648</v>
      </c>
      <c r="D1177" s="105">
        <v>4</v>
      </c>
      <c r="E1177">
        <v>0.44</v>
      </c>
      <c r="G1177" s="103">
        <v>0.44</v>
      </c>
      <c r="H1177" s="102">
        <f t="shared" si="18"/>
        <v>7006.12</v>
      </c>
    </row>
    <row r="1178" spans="1:8" x14ac:dyDescent="0.2">
      <c r="A1178" s="71" t="s">
        <v>105</v>
      </c>
      <c r="B1178" s="71" t="s">
        <v>103</v>
      </c>
      <c r="C1178" s="96" t="s">
        <v>1648</v>
      </c>
      <c r="D1178" s="105">
        <v>5</v>
      </c>
      <c r="E1178">
        <v>0.81</v>
      </c>
      <c r="G1178" s="103">
        <v>0.81</v>
      </c>
      <c r="H1178" s="102">
        <f t="shared" si="18"/>
        <v>12897.630000000001</v>
      </c>
    </row>
    <row r="1179" spans="1:8" x14ac:dyDescent="0.2">
      <c r="A1179" s="71" t="s">
        <v>106</v>
      </c>
      <c r="B1179" s="71" t="s">
        <v>103</v>
      </c>
      <c r="C1179" s="96" t="s">
        <v>1648</v>
      </c>
      <c r="D1179" s="105">
        <v>10</v>
      </c>
      <c r="E1179">
        <v>2.2799999999999998</v>
      </c>
      <c r="G1179" s="103">
        <v>2.2799999999999998</v>
      </c>
      <c r="H1179" s="102">
        <f t="shared" si="18"/>
        <v>36304.439999999995</v>
      </c>
    </row>
    <row r="1180" spans="1:8" x14ac:dyDescent="0.2">
      <c r="A1180" s="71" t="s">
        <v>107</v>
      </c>
      <c r="B1180" s="71" t="s">
        <v>108</v>
      </c>
      <c r="C1180" s="96" t="s">
        <v>1648</v>
      </c>
      <c r="D1180" s="105">
        <v>4</v>
      </c>
      <c r="E1180">
        <v>0.35</v>
      </c>
      <c r="G1180" s="103">
        <v>0.35</v>
      </c>
      <c r="H1180" s="102">
        <f t="shared" si="18"/>
        <v>5573.0499999999993</v>
      </c>
    </row>
    <row r="1181" spans="1:8" x14ac:dyDescent="0.2">
      <c r="A1181" s="71" t="s">
        <v>109</v>
      </c>
      <c r="B1181" s="71" t="s">
        <v>108</v>
      </c>
      <c r="C1181" s="96" t="s">
        <v>1648</v>
      </c>
      <c r="D1181" s="105">
        <v>4</v>
      </c>
      <c r="E1181">
        <v>0.46</v>
      </c>
      <c r="G1181" s="103">
        <v>0.46</v>
      </c>
      <c r="H1181" s="102">
        <f t="shared" si="18"/>
        <v>7324.58</v>
      </c>
    </row>
    <row r="1182" spans="1:8" x14ac:dyDescent="0.2">
      <c r="A1182" s="71" t="s">
        <v>110</v>
      </c>
      <c r="B1182" s="71" t="s">
        <v>108</v>
      </c>
      <c r="C1182" s="96" t="s">
        <v>1648</v>
      </c>
      <c r="D1182" s="105">
        <v>4</v>
      </c>
      <c r="E1182">
        <v>0.73</v>
      </c>
      <c r="G1182" s="103">
        <v>0.73</v>
      </c>
      <c r="H1182" s="102">
        <f t="shared" si="18"/>
        <v>11623.789999999999</v>
      </c>
    </row>
    <row r="1183" spans="1:8" x14ac:dyDescent="0.2">
      <c r="A1183" s="71" t="s">
        <v>111</v>
      </c>
      <c r="B1183" s="71" t="s">
        <v>108</v>
      </c>
      <c r="C1183" s="96" t="s">
        <v>1648</v>
      </c>
      <c r="D1183" s="105">
        <v>8</v>
      </c>
      <c r="E1183">
        <v>1.41</v>
      </c>
      <c r="G1183" s="103">
        <v>1.41</v>
      </c>
      <c r="H1183" s="102">
        <f t="shared" si="18"/>
        <v>22451.43</v>
      </c>
    </row>
    <row r="1184" spans="1:8" x14ac:dyDescent="0.2">
      <c r="A1184" s="71" t="s">
        <v>112</v>
      </c>
      <c r="B1184" s="71" t="s">
        <v>113</v>
      </c>
      <c r="C1184" s="96" t="s">
        <v>1648</v>
      </c>
      <c r="D1184" s="105">
        <v>3</v>
      </c>
      <c r="E1184">
        <v>0.85</v>
      </c>
      <c r="G1184" s="103">
        <v>0.85</v>
      </c>
      <c r="H1184" s="102">
        <f t="shared" si="18"/>
        <v>13534.55</v>
      </c>
    </row>
    <row r="1185" spans="1:8" x14ac:dyDescent="0.2">
      <c r="A1185" s="71" t="s">
        <v>114</v>
      </c>
      <c r="B1185" s="71" t="s">
        <v>113</v>
      </c>
      <c r="C1185" s="96" t="s">
        <v>1648</v>
      </c>
      <c r="D1185" s="105">
        <v>5</v>
      </c>
      <c r="E1185">
        <v>1.28</v>
      </c>
      <c r="G1185" s="103">
        <v>1.28</v>
      </c>
      <c r="H1185" s="102">
        <f t="shared" si="18"/>
        <v>20381.439999999999</v>
      </c>
    </row>
    <row r="1186" spans="1:8" x14ac:dyDescent="0.2">
      <c r="A1186" s="71" t="s">
        <v>115</v>
      </c>
      <c r="B1186" s="71" t="s">
        <v>113</v>
      </c>
      <c r="C1186" s="96" t="s">
        <v>1648</v>
      </c>
      <c r="D1186" s="105">
        <v>8</v>
      </c>
      <c r="E1186">
        <v>2.11</v>
      </c>
      <c r="G1186" s="103">
        <v>2.11</v>
      </c>
      <c r="H1186" s="102">
        <f t="shared" si="18"/>
        <v>33597.53</v>
      </c>
    </row>
    <row r="1187" spans="1:8" x14ac:dyDescent="0.2">
      <c r="A1187" s="71" t="s">
        <v>116</v>
      </c>
      <c r="B1187" s="71" t="s">
        <v>113</v>
      </c>
      <c r="C1187" s="96" t="s">
        <v>1648</v>
      </c>
      <c r="D1187" s="105">
        <v>18</v>
      </c>
      <c r="E1187">
        <v>5.77</v>
      </c>
      <c r="G1187" s="103">
        <v>5.77</v>
      </c>
      <c r="H1187" s="102">
        <f t="shared" si="18"/>
        <v>91875.709999999992</v>
      </c>
    </row>
    <row r="1188" spans="1:8" x14ac:dyDescent="0.2">
      <c r="A1188" s="71" t="s">
        <v>117</v>
      </c>
      <c r="B1188" s="71" t="s">
        <v>118</v>
      </c>
      <c r="C1188" s="96" t="s">
        <v>1648</v>
      </c>
      <c r="D1188" s="105">
        <v>1</v>
      </c>
      <c r="E1188">
        <v>0.27</v>
      </c>
      <c r="G1188" s="103">
        <v>0.27</v>
      </c>
      <c r="H1188" s="102">
        <f t="shared" si="18"/>
        <v>4299.21</v>
      </c>
    </row>
    <row r="1189" spans="1:8" x14ac:dyDescent="0.2">
      <c r="A1189" s="71" t="s">
        <v>119</v>
      </c>
      <c r="B1189" s="71" t="s">
        <v>118</v>
      </c>
      <c r="C1189" s="96" t="s">
        <v>1648</v>
      </c>
      <c r="D1189" s="105">
        <v>2</v>
      </c>
      <c r="E1189">
        <v>0.38</v>
      </c>
      <c r="G1189" s="103">
        <v>0.38</v>
      </c>
      <c r="H1189" s="102">
        <f t="shared" si="18"/>
        <v>6050.74</v>
      </c>
    </row>
    <row r="1190" spans="1:8" x14ac:dyDescent="0.2">
      <c r="A1190" s="71" t="s">
        <v>120</v>
      </c>
      <c r="B1190" s="71" t="s">
        <v>118</v>
      </c>
      <c r="C1190" s="96" t="s">
        <v>1648</v>
      </c>
      <c r="D1190" s="105">
        <v>3</v>
      </c>
      <c r="E1190">
        <v>0.74</v>
      </c>
      <c r="G1190" s="103">
        <v>0.74</v>
      </c>
      <c r="H1190" s="102">
        <f t="shared" si="18"/>
        <v>11783.02</v>
      </c>
    </row>
    <row r="1191" spans="1:8" x14ac:dyDescent="0.2">
      <c r="A1191" s="71" t="s">
        <v>121</v>
      </c>
      <c r="B1191" s="71" t="s">
        <v>118</v>
      </c>
      <c r="C1191" s="96" t="s">
        <v>1648</v>
      </c>
      <c r="D1191" s="105">
        <v>7</v>
      </c>
      <c r="E1191">
        <v>1.8</v>
      </c>
      <c r="G1191" s="103">
        <v>1.8</v>
      </c>
      <c r="H1191" s="102">
        <f t="shared" si="18"/>
        <v>28661.4</v>
      </c>
    </row>
    <row r="1192" spans="1:8" x14ac:dyDescent="0.2">
      <c r="A1192" s="71" t="s">
        <v>122</v>
      </c>
      <c r="B1192" s="71" t="s">
        <v>123</v>
      </c>
      <c r="C1192" s="96" t="s">
        <v>1648</v>
      </c>
      <c r="D1192" s="105">
        <v>2</v>
      </c>
      <c r="E1192">
        <v>0.32</v>
      </c>
      <c r="G1192" s="103">
        <v>0.32</v>
      </c>
      <c r="H1192" s="102">
        <f t="shared" si="18"/>
        <v>5095.3599999999997</v>
      </c>
    </row>
    <row r="1193" spans="1:8" x14ac:dyDescent="0.2">
      <c r="A1193" s="71" t="s">
        <v>124</v>
      </c>
      <c r="B1193" s="71" t="s">
        <v>123</v>
      </c>
      <c r="C1193" s="96" t="s">
        <v>1648</v>
      </c>
      <c r="D1193" s="105">
        <v>2</v>
      </c>
      <c r="E1193">
        <v>0.41</v>
      </c>
      <c r="G1193" s="103">
        <v>0.41</v>
      </c>
      <c r="H1193" s="102">
        <f t="shared" si="18"/>
        <v>6528.4299999999994</v>
      </c>
    </row>
    <row r="1194" spans="1:8" x14ac:dyDescent="0.2">
      <c r="A1194" s="71" t="s">
        <v>125</v>
      </c>
      <c r="B1194" s="71" t="s">
        <v>123</v>
      </c>
      <c r="C1194" s="96" t="s">
        <v>1648</v>
      </c>
      <c r="D1194" s="105">
        <v>3</v>
      </c>
      <c r="E1194">
        <v>0.74</v>
      </c>
      <c r="G1194" s="103">
        <v>0.74</v>
      </c>
      <c r="H1194" s="102">
        <f t="shared" si="18"/>
        <v>11783.02</v>
      </c>
    </row>
    <row r="1195" spans="1:8" x14ac:dyDescent="0.2">
      <c r="A1195" s="71" t="s">
        <v>126</v>
      </c>
      <c r="B1195" s="71" t="s">
        <v>123</v>
      </c>
      <c r="C1195" s="96" t="s">
        <v>1648</v>
      </c>
      <c r="D1195" s="105">
        <v>6</v>
      </c>
      <c r="E1195">
        <v>1.82</v>
      </c>
      <c r="G1195" s="103">
        <v>1.82</v>
      </c>
      <c r="H1195" s="102">
        <f t="shared" si="18"/>
        <v>28979.86</v>
      </c>
    </row>
    <row r="1196" spans="1:8" x14ac:dyDescent="0.2">
      <c r="A1196" s="71" t="s">
        <v>127</v>
      </c>
      <c r="B1196" s="71" t="s">
        <v>128</v>
      </c>
      <c r="C1196" s="96" t="s">
        <v>1648</v>
      </c>
      <c r="D1196" s="105">
        <v>2</v>
      </c>
      <c r="E1196">
        <v>0.45</v>
      </c>
      <c r="G1196" s="103">
        <v>0.45</v>
      </c>
      <c r="H1196" s="102">
        <f t="shared" si="18"/>
        <v>7165.35</v>
      </c>
    </row>
    <row r="1197" spans="1:8" x14ac:dyDescent="0.2">
      <c r="A1197" s="71" t="s">
        <v>141</v>
      </c>
      <c r="B1197" s="71" t="s">
        <v>128</v>
      </c>
      <c r="C1197" s="96" t="s">
        <v>1648</v>
      </c>
      <c r="D1197" s="105">
        <v>3</v>
      </c>
      <c r="E1197">
        <v>0.62</v>
      </c>
      <c r="G1197" s="103">
        <v>0.62</v>
      </c>
      <c r="H1197" s="102">
        <f t="shared" si="18"/>
        <v>9872.26</v>
      </c>
    </row>
    <row r="1198" spans="1:8" x14ac:dyDescent="0.2">
      <c r="A1198" s="71" t="s">
        <v>142</v>
      </c>
      <c r="B1198" s="71" t="s">
        <v>128</v>
      </c>
      <c r="C1198" s="96" t="s">
        <v>1648</v>
      </c>
      <c r="D1198" s="105">
        <v>5</v>
      </c>
      <c r="E1198">
        <v>0.99</v>
      </c>
      <c r="G1198" s="103">
        <v>0.99</v>
      </c>
      <c r="H1198" s="102">
        <f t="shared" si="18"/>
        <v>15763.77</v>
      </c>
    </row>
    <row r="1199" spans="1:8" x14ac:dyDescent="0.2">
      <c r="A1199" s="71" t="s">
        <v>143</v>
      </c>
      <c r="B1199" s="71" t="s">
        <v>128</v>
      </c>
      <c r="C1199" s="96" t="s">
        <v>1648</v>
      </c>
      <c r="D1199" s="105">
        <v>9</v>
      </c>
      <c r="E1199">
        <v>2.23</v>
      </c>
      <c r="G1199" s="103">
        <v>2.23</v>
      </c>
      <c r="H1199" s="102">
        <f t="shared" si="18"/>
        <v>35508.29</v>
      </c>
    </row>
    <row r="1200" spans="1:8" x14ac:dyDescent="0.2">
      <c r="A1200" s="71" t="s">
        <v>144</v>
      </c>
      <c r="B1200" s="71" t="s">
        <v>145</v>
      </c>
      <c r="C1200" s="96" t="s">
        <v>1648</v>
      </c>
      <c r="D1200" s="105">
        <v>2</v>
      </c>
      <c r="E1200">
        <v>0.52</v>
      </c>
      <c r="G1200" s="103">
        <v>0.52</v>
      </c>
      <c r="H1200" s="102">
        <f t="shared" si="18"/>
        <v>8279.9600000000009</v>
      </c>
    </row>
    <row r="1201" spans="1:8" x14ac:dyDescent="0.2">
      <c r="A1201" s="71" t="s">
        <v>146</v>
      </c>
      <c r="B1201" s="71" t="s">
        <v>145</v>
      </c>
      <c r="C1201" s="96" t="s">
        <v>1648</v>
      </c>
      <c r="D1201" s="105">
        <v>3</v>
      </c>
      <c r="E1201">
        <v>0.52</v>
      </c>
      <c r="G1201" s="103">
        <v>0.52</v>
      </c>
      <c r="H1201" s="102">
        <f t="shared" si="18"/>
        <v>8279.9600000000009</v>
      </c>
    </row>
    <row r="1202" spans="1:8" x14ac:dyDescent="0.2">
      <c r="A1202" s="71" t="s">
        <v>147</v>
      </c>
      <c r="B1202" s="71" t="s">
        <v>145</v>
      </c>
      <c r="C1202" s="96" t="s">
        <v>1648</v>
      </c>
      <c r="D1202" s="105">
        <v>4</v>
      </c>
      <c r="E1202">
        <v>0.85</v>
      </c>
      <c r="G1202" s="103">
        <v>0.85</v>
      </c>
      <c r="H1202" s="102">
        <f t="shared" si="18"/>
        <v>13534.55</v>
      </c>
    </row>
    <row r="1203" spans="1:8" x14ac:dyDescent="0.2">
      <c r="A1203" s="71" t="s">
        <v>148</v>
      </c>
      <c r="B1203" s="71" t="s">
        <v>145</v>
      </c>
      <c r="C1203" s="96" t="s">
        <v>1648</v>
      </c>
      <c r="D1203" s="105">
        <v>7</v>
      </c>
      <c r="E1203">
        <v>2.3199999999999998</v>
      </c>
      <c r="G1203" s="103">
        <v>2.3199999999999998</v>
      </c>
      <c r="H1203" s="102">
        <f t="shared" si="18"/>
        <v>36941.360000000001</v>
      </c>
    </row>
    <row r="1204" spans="1:8" x14ac:dyDescent="0.2">
      <c r="A1204" s="71" t="s">
        <v>149</v>
      </c>
      <c r="B1204" s="71" t="s">
        <v>150</v>
      </c>
      <c r="C1204" s="96" t="s">
        <v>1648</v>
      </c>
      <c r="D1204" s="105">
        <v>2</v>
      </c>
      <c r="E1204">
        <v>0.53</v>
      </c>
      <c r="G1204" s="103">
        <v>0.53</v>
      </c>
      <c r="H1204" s="102">
        <f t="shared" si="18"/>
        <v>8439.19</v>
      </c>
    </row>
    <row r="1205" spans="1:8" x14ac:dyDescent="0.2">
      <c r="A1205" s="71" t="s">
        <v>151</v>
      </c>
      <c r="B1205" s="71" t="s">
        <v>150</v>
      </c>
      <c r="C1205" s="96" t="s">
        <v>1648</v>
      </c>
      <c r="D1205" s="105">
        <v>2</v>
      </c>
      <c r="E1205">
        <v>0.53</v>
      </c>
      <c r="G1205" s="103">
        <v>0.53</v>
      </c>
      <c r="H1205" s="102">
        <f t="shared" si="18"/>
        <v>8439.19</v>
      </c>
    </row>
    <row r="1206" spans="1:8" x14ac:dyDescent="0.2">
      <c r="A1206" s="71" t="s">
        <v>152</v>
      </c>
      <c r="B1206" s="71" t="s">
        <v>150</v>
      </c>
      <c r="C1206" s="96" t="s">
        <v>1648</v>
      </c>
      <c r="D1206" s="105">
        <v>3</v>
      </c>
      <c r="E1206">
        <v>0.8</v>
      </c>
      <c r="G1206" s="103">
        <v>0.8</v>
      </c>
      <c r="H1206" s="102">
        <f t="shared" si="18"/>
        <v>12738.400000000001</v>
      </c>
    </row>
    <row r="1207" spans="1:8" x14ac:dyDescent="0.2">
      <c r="A1207" s="71" t="s">
        <v>153</v>
      </c>
      <c r="B1207" s="71" t="s">
        <v>150</v>
      </c>
      <c r="C1207" s="96" t="s">
        <v>1648</v>
      </c>
      <c r="D1207" s="105">
        <v>7</v>
      </c>
      <c r="E1207">
        <v>2</v>
      </c>
      <c r="G1207" s="103">
        <v>2</v>
      </c>
      <c r="H1207" s="102">
        <f t="shared" si="18"/>
        <v>31846</v>
      </c>
    </row>
    <row r="1208" spans="1:8" x14ac:dyDescent="0.2">
      <c r="A1208" s="71" t="s">
        <v>154</v>
      </c>
      <c r="B1208" s="71" t="s">
        <v>155</v>
      </c>
      <c r="C1208" s="96" t="s">
        <v>1648</v>
      </c>
      <c r="D1208" s="105">
        <v>22</v>
      </c>
      <c r="E1208">
        <v>5.54</v>
      </c>
      <c r="G1208" s="103">
        <v>5.54</v>
      </c>
      <c r="H1208" s="102">
        <f t="shared" si="18"/>
        <v>88213.42</v>
      </c>
    </row>
    <row r="1209" spans="1:8" x14ac:dyDescent="0.2">
      <c r="A1209" s="71" t="s">
        <v>156</v>
      </c>
      <c r="B1209" s="71" t="s">
        <v>155</v>
      </c>
      <c r="C1209" s="96" t="s">
        <v>1648</v>
      </c>
      <c r="D1209" s="105">
        <v>22</v>
      </c>
      <c r="E1209">
        <v>6.15</v>
      </c>
      <c r="G1209" s="103">
        <v>6.15</v>
      </c>
      <c r="H1209" s="102">
        <f t="shared" si="18"/>
        <v>97926.450000000012</v>
      </c>
    </row>
    <row r="1210" spans="1:8" x14ac:dyDescent="0.2">
      <c r="A1210" s="71" t="s">
        <v>157</v>
      </c>
      <c r="B1210" s="71" t="s">
        <v>155</v>
      </c>
      <c r="C1210" s="96" t="s">
        <v>1648</v>
      </c>
      <c r="D1210" s="105">
        <v>22</v>
      </c>
      <c r="E1210">
        <v>6.84</v>
      </c>
      <c r="G1210" s="103">
        <v>6.84</v>
      </c>
      <c r="H1210" s="102">
        <f t="shared" si="18"/>
        <v>108913.31999999999</v>
      </c>
    </row>
    <row r="1211" spans="1:8" x14ac:dyDescent="0.2">
      <c r="A1211" s="71" t="s">
        <v>158</v>
      </c>
      <c r="B1211" s="71" t="s">
        <v>155</v>
      </c>
      <c r="C1211" s="96" t="s">
        <v>1648</v>
      </c>
      <c r="D1211" s="105">
        <v>40</v>
      </c>
      <c r="E1211">
        <v>19.59</v>
      </c>
      <c r="G1211" s="103">
        <v>19.59</v>
      </c>
      <c r="H1211" s="102">
        <f t="shared" si="18"/>
        <v>311931.57</v>
      </c>
    </row>
    <row r="1212" spans="1:8" x14ac:dyDescent="0.2">
      <c r="A1212" s="71" t="s">
        <v>159</v>
      </c>
      <c r="B1212" s="71" t="s">
        <v>160</v>
      </c>
      <c r="C1212" s="96" t="s">
        <v>1648</v>
      </c>
      <c r="D1212" s="105">
        <v>6</v>
      </c>
      <c r="E1212">
        <v>1.48</v>
      </c>
      <c r="G1212" s="103">
        <v>1.48</v>
      </c>
      <c r="H1212" s="102">
        <f t="shared" si="18"/>
        <v>23566.04</v>
      </c>
    </row>
    <row r="1213" spans="1:8" x14ac:dyDescent="0.2">
      <c r="A1213" s="71" t="s">
        <v>161</v>
      </c>
      <c r="B1213" s="71" t="s">
        <v>160</v>
      </c>
      <c r="C1213" s="96" t="s">
        <v>1648</v>
      </c>
      <c r="D1213" s="105">
        <v>10</v>
      </c>
      <c r="E1213">
        <v>2.41</v>
      </c>
      <c r="G1213" s="103">
        <v>2.41</v>
      </c>
      <c r="H1213" s="102">
        <f t="shared" si="18"/>
        <v>38374.43</v>
      </c>
    </row>
    <row r="1214" spans="1:8" x14ac:dyDescent="0.2">
      <c r="A1214" s="71" t="s">
        <v>162</v>
      </c>
      <c r="B1214" s="71" t="s">
        <v>160</v>
      </c>
      <c r="C1214" s="96" t="s">
        <v>1648</v>
      </c>
      <c r="D1214" s="105">
        <v>16</v>
      </c>
      <c r="E1214">
        <v>4.33</v>
      </c>
      <c r="G1214" s="103">
        <v>4.33</v>
      </c>
      <c r="H1214" s="102">
        <f t="shared" si="18"/>
        <v>68946.59</v>
      </c>
    </row>
    <row r="1215" spans="1:8" x14ac:dyDescent="0.2">
      <c r="A1215" s="71" t="s">
        <v>163</v>
      </c>
      <c r="B1215" s="71" t="s">
        <v>160</v>
      </c>
      <c r="C1215" s="96" t="s">
        <v>1648</v>
      </c>
      <c r="D1215" s="105">
        <v>30</v>
      </c>
      <c r="E1215">
        <v>12.47</v>
      </c>
      <c r="G1215" s="103">
        <v>12.47</v>
      </c>
      <c r="H1215" s="102">
        <f t="shared" si="18"/>
        <v>198559.81</v>
      </c>
    </row>
    <row r="1216" spans="1:8" x14ac:dyDescent="0.2">
      <c r="A1216" s="71" t="s">
        <v>164</v>
      </c>
      <c r="B1216" s="71" t="s">
        <v>165</v>
      </c>
      <c r="C1216" s="96" t="s">
        <v>1648</v>
      </c>
      <c r="D1216" s="105">
        <v>3</v>
      </c>
      <c r="E1216">
        <v>0.53</v>
      </c>
      <c r="G1216" s="103">
        <v>0.53</v>
      </c>
      <c r="H1216" s="102">
        <f t="shared" si="18"/>
        <v>8439.19</v>
      </c>
    </row>
    <row r="1217" spans="1:8" x14ac:dyDescent="0.2">
      <c r="A1217" s="71" t="s">
        <v>166</v>
      </c>
      <c r="B1217" s="71" t="s">
        <v>165</v>
      </c>
      <c r="C1217" s="96" t="s">
        <v>1648</v>
      </c>
      <c r="D1217" s="105">
        <v>5</v>
      </c>
      <c r="E1217">
        <v>0.83</v>
      </c>
      <c r="G1217" s="103">
        <v>0.83</v>
      </c>
      <c r="H1217" s="102">
        <f t="shared" si="18"/>
        <v>13216.09</v>
      </c>
    </row>
    <row r="1218" spans="1:8" x14ac:dyDescent="0.2">
      <c r="A1218" s="71" t="s">
        <v>167</v>
      </c>
      <c r="B1218" s="71" t="s">
        <v>165</v>
      </c>
      <c r="C1218" s="96" t="s">
        <v>1648</v>
      </c>
      <c r="D1218" s="105">
        <v>6</v>
      </c>
      <c r="E1218">
        <v>1.24</v>
      </c>
      <c r="G1218" s="103">
        <v>1.24</v>
      </c>
      <c r="H1218" s="102">
        <f t="shared" si="18"/>
        <v>19744.52</v>
      </c>
    </row>
    <row r="1219" spans="1:8" x14ac:dyDescent="0.2">
      <c r="A1219" s="71" t="s">
        <v>168</v>
      </c>
      <c r="B1219" s="71" t="s">
        <v>165</v>
      </c>
      <c r="C1219" s="96" t="s">
        <v>1648</v>
      </c>
      <c r="D1219" s="105">
        <v>14</v>
      </c>
      <c r="E1219">
        <v>4.7</v>
      </c>
      <c r="G1219" s="103">
        <v>4.7</v>
      </c>
      <c r="H1219" s="102">
        <f t="shared" si="18"/>
        <v>74838.100000000006</v>
      </c>
    </row>
    <row r="1220" spans="1:8" x14ac:dyDescent="0.2">
      <c r="A1220" s="71" t="s">
        <v>169</v>
      </c>
      <c r="B1220" s="71" t="s">
        <v>170</v>
      </c>
      <c r="C1220" s="96" t="s">
        <v>1648</v>
      </c>
      <c r="D1220" s="105">
        <v>3</v>
      </c>
      <c r="E1220">
        <v>0.59</v>
      </c>
      <c r="G1220" s="103">
        <v>0.59</v>
      </c>
      <c r="H1220" s="102">
        <f t="shared" si="18"/>
        <v>9394.57</v>
      </c>
    </row>
    <row r="1221" spans="1:8" x14ac:dyDescent="0.2">
      <c r="A1221" s="71" t="s">
        <v>171</v>
      </c>
      <c r="B1221" s="71" t="s">
        <v>170</v>
      </c>
      <c r="C1221" s="96" t="s">
        <v>1648</v>
      </c>
      <c r="D1221" s="105">
        <v>4</v>
      </c>
      <c r="E1221">
        <v>0.89</v>
      </c>
      <c r="G1221" s="103">
        <v>0.89</v>
      </c>
      <c r="H1221" s="102">
        <f t="shared" si="18"/>
        <v>14171.47</v>
      </c>
    </row>
    <row r="1222" spans="1:8" x14ac:dyDescent="0.2">
      <c r="A1222" s="71" t="s">
        <v>172</v>
      </c>
      <c r="B1222" s="71" t="s">
        <v>170</v>
      </c>
      <c r="C1222" s="96" t="s">
        <v>1648</v>
      </c>
      <c r="D1222" s="105">
        <v>7</v>
      </c>
      <c r="E1222">
        <v>1.66</v>
      </c>
      <c r="G1222" s="103">
        <v>1.66</v>
      </c>
      <c r="H1222" s="102">
        <f t="shared" si="18"/>
        <v>26432.18</v>
      </c>
    </row>
    <row r="1223" spans="1:8" x14ac:dyDescent="0.2">
      <c r="A1223" s="71" t="s">
        <v>173</v>
      </c>
      <c r="B1223" s="71" t="s">
        <v>170</v>
      </c>
      <c r="C1223" s="96" t="s">
        <v>1648</v>
      </c>
      <c r="D1223" s="105">
        <v>17</v>
      </c>
      <c r="E1223">
        <v>5.58</v>
      </c>
      <c r="G1223" s="103">
        <v>5.58</v>
      </c>
      <c r="H1223" s="102">
        <f t="shared" si="18"/>
        <v>88850.34</v>
      </c>
    </row>
    <row r="1224" spans="1:8" x14ac:dyDescent="0.2">
      <c r="A1224" s="71" t="s">
        <v>174</v>
      </c>
      <c r="B1224" s="71" t="s">
        <v>175</v>
      </c>
      <c r="C1224" s="96" t="s">
        <v>1645</v>
      </c>
      <c r="D1224" s="105">
        <v>3</v>
      </c>
      <c r="E1224">
        <v>1.18</v>
      </c>
      <c r="F1224">
        <v>1.45</v>
      </c>
      <c r="G1224" s="103">
        <v>1.71</v>
      </c>
      <c r="H1224" s="102">
        <f t="shared" si="18"/>
        <v>27228.329999999998</v>
      </c>
    </row>
    <row r="1225" spans="1:8" x14ac:dyDescent="0.2">
      <c r="A1225" s="71" t="s">
        <v>176</v>
      </c>
      <c r="B1225" s="71" t="s">
        <v>175</v>
      </c>
      <c r="C1225" s="96" t="s">
        <v>1645</v>
      </c>
      <c r="D1225" s="105">
        <v>5</v>
      </c>
      <c r="E1225">
        <v>1.43</v>
      </c>
      <c r="F1225">
        <v>1.45</v>
      </c>
      <c r="G1225" s="103">
        <v>2.0699999999999998</v>
      </c>
      <c r="H1225" s="102">
        <f t="shared" si="18"/>
        <v>32960.61</v>
      </c>
    </row>
    <row r="1226" spans="1:8" x14ac:dyDescent="0.2">
      <c r="A1226" s="71" t="s">
        <v>177</v>
      </c>
      <c r="B1226" s="71" t="s">
        <v>175</v>
      </c>
      <c r="C1226" s="96" t="s">
        <v>1645</v>
      </c>
      <c r="D1226" s="105">
        <v>16</v>
      </c>
      <c r="E1226">
        <v>2.83</v>
      </c>
      <c r="F1226">
        <v>1.45</v>
      </c>
      <c r="G1226" s="103">
        <v>4.0999999999999996</v>
      </c>
      <c r="H1226" s="102">
        <f t="shared" si="18"/>
        <v>65284.299999999996</v>
      </c>
    </row>
    <row r="1227" spans="1:8" x14ac:dyDescent="0.2">
      <c r="A1227" s="71" t="s">
        <v>178</v>
      </c>
      <c r="B1227" s="71" t="s">
        <v>175</v>
      </c>
      <c r="C1227" s="96" t="s">
        <v>1645</v>
      </c>
      <c r="D1227" s="105">
        <v>31</v>
      </c>
      <c r="E1227">
        <v>6.24</v>
      </c>
      <c r="F1227">
        <v>1.45</v>
      </c>
      <c r="G1227" s="103">
        <v>9.0500000000000007</v>
      </c>
      <c r="H1227" s="102">
        <f t="shared" si="18"/>
        <v>144103.15000000002</v>
      </c>
    </row>
    <row r="1228" spans="1:8" x14ac:dyDescent="0.2">
      <c r="A1228" s="71" t="s">
        <v>179</v>
      </c>
      <c r="B1228" s="71" t="s">
        <v>180</v>
      </c>
      <c r="C1228" s="96" t="s">
        <v>1645</v>
      </c>
      <c r="D1228" s="105">
        <v>8</v>
      </c>
      <c r="E1228">
        <v>0.67</v>
      </c>
      <c r="F1228">
        <v>1.45</v>
      </c>
      <c r="G1228" s="103">
        <v>0.97</v>
      </c>
      <c r="H1228" s="102">
        <f t="shared" si="18"/>
        <v>15445.31</v>
      </c>
    </row>
    <row r="1229" spans="1:8" x14ac:dyDescent="0.2">
      <c r="A1229" s="71" t="s">
        <v>181</v>
      </c>
      <c r="B1229" s="71" t="s">
        <v>180</v>
      </c>
      <c r="C1229" s="96" t="s">
        <v>1645</v>
      </c>
      <c r="D1229" s="105">
        <v>11</v>
      </c>
      <c r="E1229">
        <v>0.95</v>
      </c>
      <c r="F1229">
        <v>1.45</v>
      </c>
      <c r="G1229" s="103">
        <v>1.38</v>
      </c>
      <c r="H1229" s="102">
        <f t="shared" si="18"/>
        <v>21973.739999999998</v>
      </c>
    </row>
    <row r="1230" spans="1:8" x14ac:dyDescent="0.2">
      <c r="A1230" s="71" t="s">
        <v>182</v>
      </c>
      <c r="B1230" s="71" t="s">
        <v>180</v>
      </c>
      <c r="C1230" s="96" t="s">
        <v>1645</v>
      </c>
      <c r="D1230" s="105">
        <v>14</v>
      </c>
      <c r="E1230">
        <v>1.41</v>
      </c>
      <c r="F1230">
        <v>1.45</v>
      </c>
      <c r="G1230" s="103">
        <v>2.04</v>
      </c>
      <c r="H1230" s="102">
        <f t="shared" si="18"/>
        <v>32482.920000000002</v>
      </c>
    </row>
    <row r="1231" spans="1:8" x14ac:dyDescent="0.2">
      <c r="A1231" s="71" t="s">
        <v>183</v>
      </c>
      <c r="B1231" s="71" t="s">
        <v>180</v>
      </c>
      <c r="C1231" s="96" t="s">
        <v>1645</v>
      </c>
      <c r="D1231" s="105">
        <v>17</v>
      </c>
      <c r="E1231">
        <v>2</v>
      </c>
      <c r="F1231">
        <v>1.45</v>
      </c>
      <c r="G1231" s="103">
        <v>2.9</v>
      </c>
      <c r="H1231" s="102">
        <f t="shared" si="18"/>
        <v>46176.7</v>
      </c>
    </row>
    <row r="1232" spans="1:8" x14ac:dyDescent="0.2">
      <c r="A1232" s="71" t="s">
        <v>184</v>
      </c>
      <c r="B1232" s="71" t="s">
        <v>185</v>
      </c>
      <c r="C1232" s="96" t="s">
        <v>1648</v>
      </c>
      <c r="D1232" s="105">
        <v>2</v>
      </c>
      <c r="E1232">
        <v>0.39</v>
      </c>
      <c r="G1232" s="103">
        <v>0.39</v>
      </c>
      <c r="H1232" s="102">
        <f t="shared" si="18"/>
        <v>6209.97</v>
      </c>
    </row>
    <row r="1233" spans="1:8" x14ac:dyDescent="0.2">
      <c r="A1233" s="71" t="s">
        <v>186</v>
      </c>
      <c r="B1233" s="71" t="s">
        <v>185</v>
      </c>
      <c r="C1233" s="96" t="s">
        <v>1648</v>
      </c>
      <c r="D1233" s="105">
        <v>3</v>
      </c>
      <c r="E1233">
        <v>0.5</v>
      </c>
      <c r="G1233" s="103">
        <v>0.5</v>
      </c>
      <c r="H1233" s="102">
        <f t="shared" si="18"/>
        <v>7961.5</v>
      </c>
    </row>
    <row r="1234" spans="1:8" x14ac:dyDescent="0.2">
      <c r="A1234" s="71" t="s">
        <v>187</v>
      </c>
      <c r="B1234" s="71" t="s">
        <v>185</v>
      </c>
      <c r="C1234" s="96" t="s">
        <v>1648</v>
      </c>
      <c r="D1234" s="105">
        <v>5</v>
      </c>
      <c r="E1234">
        <v>0.75</v>
      </c>
      <c r="G1234" s="103">
        <v>0.75</v>
      </c>
      <c r="H1234" s="102">
        <f t="shared" ref="H1234:H1287" si="19">G1234*15923</f>
        <v>11942.25</v>
      </c>
    </row>
    <row r="1235" spans="1:8" x14ac:dyDescent="0.2">
      <c r="A1235" s="71" t="s">
        <v>188</v>
      </c>
      <c r="B1235" s="71" t="s">
        <v>185</v>
      </c>
      <c r="C1235" s="96" t="s">
        <v>1648</v>
      </c>
      <c r="D1235" s="105">
        <v>8</v>
      </c>
      <c r="E1235">
        <v>1.65</v>
      </c>
      <c r="G1235" s="103">
        <v>1.65</v>
      </c>
      <c r="H1235" s="102">
        <f t="shared" si="19"/>
        <v>26272.949999999997</v>
      </c>
    </row>
    <row r="1236" spans="1:8" x14ac:dyDescent="0.2">
      <c r="A1236" s="71" t="s">
        <v>189</v>
      </c>
      <c r="B1236" s="71" t="s">
        <v>190</v>
      </c>
      <c r="C1236" s="96" t="s">
        <v>1648</v>
      </c>
      <c r="D1236" s="105">
        <v>5</v>
      </c>
      <c r="E1236">
        <v>0.33</v>
      </c>
      <c r="G1236" s="103">
        <v>0.33</v>
      </c>
      <c r="H1236" s="102">
        <f t="shared" si="19"/>
        <v>5254.59</v>
      </c>
    </row>
    <row r="1237" spans="1:8" x14ac:dyDescent="0.2">
      <c r="A1237" s="71" t="s">
        <v>191</v>
      </c>
      <c r="B1237" s="71" t="s">
        <v>190</v>
      </c>
      <c r="C1237" s="96" t="s">
        <v>1648</v>
      </c>
      <c r="D1237" s="105">
        <v>8</v>
      </c>
      <c r="E1237">
        <v>0.55000000000000004</v>
      </c>
      <c r="G1237" s="103">
        <v>0.55000000000000004</v>
      </c>
      <c r="H1237" s="102">
        <f t="shared" si="19"/>
        <v>8757.6500000000015</v>
      </c>
    </row>
    <row r="1238" spans="1:8" x14ac:dyDescent="0.2">
      <c r="A1238" s="71" t="s">
        <v>192</v>
      </c>
      <c r="B1238" s="71" t="s">
        <v>190</v>
      </c>
      <c r="C1238" s="96" t="s">
        <v>1648</v>
      </c>
      <c r="D1238" s="105">
        <v>9</v>
      </c>
      <c r="E1238">
        <v>0.81</v>
      </c>
      <c r="G1238" s="103">
        <v>0.81</v>
      </c>
      <c r="H1238" s="102">
        <f t="shared" si="19"/>
        <v>12897.630000000001</v>
      </c>
    </row>
    <row r="1239" spans="1:8" x14ac:dyDescent="0.2">
      <c r="A1239" s="71" t="s">
        <v>193</v>
      </c>
      <c r="B1239" s="71" t="s">
        <v>190</v>
      </c>
      <c r="C1239" s="96" t="s">
        <v>1648</v>
      </c>
      <c r="D1239" s="105">
        <v>11</v>
      </c>
      <c r="E1239">
        <v>1.21</v>
      </c>
      <c r="G1239" s="103">
        <v>1.21</v>
      </c>
      <c r="H1239" s="102">
        <f t="shared" si="19"/>
        <v>19266.829999999998</v>
      </c>
    </row>
    <row r="1240" spans="1:8" x14ac:dyDescent="0.2">
      <c r="A1240" s="71" t="s">
        <v>194</v>
      </c>
      <c r="B1240" s="71" t="s">
        <v>195</v>
      </c>
      <c r="C1240" s="96" t="s">
        <v>1642</v>
      </c>
      <c r="D1240" s="105">
        <v>9</v>
      </c>
      <c r="E1240">
        <v>0.56999999999999995</v>
      </c>
      <c r="F1240">
        <v>1.45</v>
      </c>
      <c r="G1240" s="103">
        <v>0.83</v>
      </c>
      <c r="H1240" s="102">
        <f t="shared" si="19"/>
        <v>13216.09</v>
      </c>
    </row>
    <row r="1241" spans="1:8" x14ac:dyDescent="0.2">
      <c r="A1241" s="71" t="s">
        <v>196</v>
      </c>
      <c r="B1241" s="71" t="s">
        <v>195</v>
      </c>
      <c r="C1241" s="96" t="s">
        <v>1642</v>
      </c>
      <c r="D1241" s="105">
        <v>16</v>
      </c>
      <c r="E1241">
        <v>1.73</v>
      </c>
      <c r="F1241">
        <v>1.45</v>
      </c>
      <c r="G1241" s="103">
        <v>2.5099999999999998</v>
      </c>
      <c r="H1241" s="102">
        <f t="shared" si="19"/>
        <v>39966.729999999996</v>
      </c>
    </row>
    <row r="1242" spans="1:8" x14ac:dyDescent="0.2">
      <c r="A1242" s="71" t="s">
        <v>197</v>
      </c>
      <c r="B1242" s="71" t="s">
        <v>195</v>
      </c>
      <c r="C1242" s="96" t="s">
        <v>1642</v>
      </c>
      <c r="D1242" s="105">
        <v>27</v>
      </c>
      <c r="E1242">
        <v>3.34</v>
      </c>
      <c r="F1242">
        <v>1.45</v>
      </c>
      <c r="G1242" s="103">
        <v>4.84</v>
      </c>
      <c r="H1242" s="102">
        <f t="shared" si="19"/>
        <v>77067.319999999992</v>
      </c>
    </row>
    <row r="1243" spans="1:8" x14ac:dyDescent="0.2">
      <c r="A1243" s="71" t="s">
        <v>198</v>
      </c>
      <c r="B1243" s="71" t="s">
        <v>195</v>
      </c>
      <c r="C1243" s="96" t="s">
        <v>1642</v>
      </c>
      <c r="D1243" s="105">
        <v>42</v>
      </c>
      <c r="E1243">
        <v>8.2899999999999991</v>
      </c>
      <c r="F1243">
        <v>1.45</v>
      </c>
      <c r="G1243" s="103">
        <v>12.02</v>
      </c>
      <c r="H1243" s="102">
        <f t="shared" si="19"/>
        <v>191394.46</v>
      </c>
    </row>
    <row r="1244" spans="1:8" x14ac:dyDescent="0.2">
      <c r="A1244" s="71" t="s">
        <v>200</v>
      </c>
      <c r="B1244" s="71" t="s">
        <v>201</v>
      </c>
      <c r="C1244" s="96" t="s">
        <v>1648</v>
      </c>
      <c r="D1244" s="105">
        <v>2</v>
      </c>
      <c r="E1244">
        <v>1.04</v>
      </c>
      <c r="G1244" s="103">
        <v>1.04</v>
      </c>
      <c r="H1244" s="102">
        <f t="shared" si="19"/>
        <v>16559.920000000002</v>
      </c>
    </row>
    <row r="1245" spans="1:8" x14ac:dyDescent="0.2">
      <c r="A1245" s="71" t="s">
        <v>202</v>
      </c>
      <c r="B1245" s="71" t="s">
        <v>201</v>
      </c>
      <c r="C1245" s="96" t="s">
        <v>1648</v>
      </c>
      <c r="D1245" s="105">
        <v>7</v>
      </c>
      <c r="E1245">
        <v>1.34</v>
      </c>
      <c r="G1245" s="103">
        <v>1.34</v>
      </c>
      <c r="H1245" s="102">
        <f t="shared" si="19"/>
        <v>21336.82</v>
      </c>
    </row>
    <row r="1246" spans="1:8" x14ac:dyDescent="0.2">
      <c r="A1246" s="71" t="s">
        <v>203</v>
      </c>
      <c r="B1246" s="71" t="s">
        <v>201</v>
      </c>
      <c r="C1246" s="96" t="s">
        <v>1648</v>
      </c>
      <c r="D1246" s="105">
        <v>9</v>
      </c>
      <c r="E1246">
        <v>1.93</v>
      </c>
      <c r="G1246" s="103">
        <v>1.93</v>
      </c>
      <c r="H1246" s="102">
        <f t="shared" si="19"/>
        <v>30731.39</v>
      </c>
    </row>
    <row r="1247" spans="1:8" x14ac:dyDescent="0.2">
      <c r="A1247" s="71" t="s">
        <v>204</v>
      </c>
      <c r="B1247" s="71" t="s">
        <v>201</v>
      </c>
      <c r="C1247" s="96" t="s">
        <v>1648</v>
      </c>
      <c r="D1247" s="105">
        <v>14</v>
      </c>
      <c r="E1247">
        <v>3.91</v>
      </c>
      <c r="G1247" s="103">
        <v>3.91</v>
      </c>
      <c r="H1247" s="102">
        <f t="shared" si="19"/>
        <v>62258.93</v>
      </c>
    </row>
    <row r="1248" spans="1:8" x14ac:dyDescent="0.2">
      <c r="A1248" s="71" t="s">
        <v>205</v>
      </c>
      <c r="B1248" s="71" t="s">
        <v>206</v>
      </c>
      <c r="C1248" s="96" t="s">
        <v>1648</v>
      </c>
      <c r="D1248" s="105">
        <v>6</v>
      </c>
      <c r="E1248">
        <v>0.61</v>
      </c>
      <c r="G1248" s="103">
        <v>0.61</v>
      </c>
      <c r="H1248" s="102">
        <f t="shared" si="19"/>
        <v>9713.0300000000007</v>
      </c>
    </row>
    <row r="1249" spans="1:8" x14ac:dyDescent="0.2">
      <c r="A1249" s="71" t="s">
        <v>207</v>
      </c>
      <c r="B1249" s="71" t="s">
        <v>206</v>
      </c>
      <c r="C1249" s="96" t="s">
        <v>1648</v>
      </c>
      <c r="D1249" s="105">
        <v>5</v>
      </c>
      <c r="E1249">
        <v>1.05</v>
      </c>
      <c r="G1249" s="103">
        <v>1.05</v>
      </c>
      <c r="H1249" s="102">
        <f t="shared" si="19"/>
        <v>16719.150000000001</v>
      </c>
    </row>
    <row r="1250" spans="1:8" x14ac:dyDescent="0.2">
      <c r="A1250" s="71" t="s">
        <v>208</v>
      </c>
      <c r="B1250" s="71" t="s">
        <v>206</v>
      </c>
      <c r="C1250" s="96" t="s">
        <v>1648</v>
      </c>
      <c r="D1250" s="105">
        <v>7</v>
      </c>
      <c r="E1250">
        <v>1.32</v>
      </c>
      <c r="G1250" s="103">
        <v>1.32</v>
      </c>
      <c r="H1250" s="102">
        <f t="shared" si="19"/>
        <v>21018.36</v>
      </c>
    </row>
    <row r="1251" spans="1:8" x14ac:dyDescent="0.2">
      <c r="A1251" s="71" t="s">
        <v>209</v>
      </c>
      <c r="B1251" s="71" t="s">
        <v>206</v>
      </c>
      <c r="C1251" s="96" t="s">
        <v>1648</v>
      </c>
      <c r="D1251" s="105">
        <v>10</v>
      </c>
      <c r="E1251">
        <v>2.36</v>
      </c>
      <c r="G1251" s="103">
        <v>2.36</v>
      </c>
      <c r="H1251" s="102">
        <f t="shared" si="19"/>
        <v>37578.28</v>
      </c>
    </row>
    <row r="1252" spans="1:8" x14ac:dyDescent="0.2">
      <c r="A1252" s="71" t="s">
        <v>210</v>
      </c>
      <c r="B1252" s="71" t="s">
        <v>211</v>
      </c>
      <c r="C1252" s="96" t="s">
        <v>1648</v>
      </c>
      <c r="D1252" s="105">
        <v>4</v>
      </c>
      <c r="E1252">
        <v>0.63</v>
      </c>
      <c r="G1252" s="103">
        <v>0.63</v>
      </c>
      <c r="H1252" s="102">
        <f t="shared" si="19"/>
        <v>10031.49</v>
      </c>
    </row>
    <row r="1253" spans="1:8" x14ac:dyDescent="0.2">
      <c r="A1253" s="71" t="s">
        <v>212</v>
      </c>
      <c r="B1253" s="71" t="s">
        <v>211</v>
      </c>
      <c r="C1253" s="96" t="s">
        <v>1648</v>
      </c>
      <c r="D1253" s="105">
        <v>5</v>
      </c>
      <c r="E1253">
        <v>0.96</v>
      </c>
      <c r="G1253" s="103">
        <v>0.96</v>
      </c>
      <c r="H1253" s="102">
        <f t="shared" si="19"/>
        <v>15286.08</v>
      </c>
    </row>
    <row r="1254" spans="1:8" x14ac:dyDescent="0.2">
      <c r="A1254" s="71" t="s">
        <v>213</v>
      </c>
      <c r="B1254" s="71" t="s">
        <v>211</v>
      </c>
      <c r="C1254" s="96" t="s">
        <v>1648</v>
      </c>
      <c r="D1254" s="105">
        <v>7</v>
      </c>
      <c r="E1254">
        <v>1.39</v>
      </c>
      <c r="G1254" s="103">
        <v>1.39</v>
      </c>
      <c r="H1254" s="102">
        <f t="shared" si="19"/>
        <v>22132.969999999998</v>
      </c>
    </row>
    <row r="1255" spans="1:8" x14ac:dyDescent="0.2">
      <c r="A1255" s="71" t="s">
        <v>214</v>
      </c>
      <c r="B1255" s="71" t="s">
        <v>211</v>
      </c>
      <c r="C1255" s="96" t="s">
        <v>1648</v>
      </c>
      <c r="D1255" s="105">
        <v>11</v>
      </c>
      <c r="E1255">
        <v>2.71</v>
      </c>
      <c r="G1255" s="103">
        <v>2.71</v>
      </c>
      <c r="H1255" s="102">
        <f t="shared" si="19"/>
        <v>43151.33</v>
      </c>
    </row>
    <row r="1256" spans="1:8" x14ac:dyDescent="0.2">
      <c r="A1256" s="71" t="s">
        <v>215</v>
      </c>
      <c r="B1256" s="71" t="s">
        <v>216</v>
      </c>
      <c r="C1256" s="96" t="s">
        <v>1648</v>
      </c>
      <c r="D1256" s="105">
        <v>3</v>
      </c>
      <c r="E1256">
        <v>0.63</v>
      </c>
      <c r="G1256" s="103">
        <v>0.63</v>
      </c>
      <c r="H1256" s="102">
        <f t="shared" si="19"/>
        <v>10031.49</v>
      </c>
    </row>
    <row r="1257" spans="1:8" x14ac:dyDescent="0.2">
      <c r="A1257" s="71" t="s">
        <v>217</v>
      </c>
      <c r="B1257" s="71" t="s">
        <v>216</v>
      </c>
      <c r="C1257" s="96" t="s">
        <v>1648</v>
      </c>
      <c r="D1257" s="105">
        <v>4</v>
      </c>
      <c r="E1257">
        <v>0.79</v>
      </c>
      <c r="G1257" s="103">
        <v>0.79</v>
      </c>
      <c r="H1257" s="102">
        <f t="shared" si="19"/>
        <v>12579.17</v>
      </c>
    </row>
    <row r="1258" spans="1:8" x14ac:dyDescent="0.2">
      <c r="A1258" s="71" t="s">
        <v>218</v>
      </c>
      <c r="B1258" s="71" t="s">
        <v>216</v>
      </c>
      <c r="C1258" s="96" t="s">
        <v>1648</v>
      </c>
      <c r="D1258" s="105">
        <v>5</v>
      </c>
      <c r="E1258">
        <v>1.1299999999999999</v>
      </c>
      <c r="G1258" s="103">
        <v>1.1299999999999999</v>
      </c>
      <c r="H1258" s="102">
        <f t="shared" si="19"/>
        <v>17992.989999999998</v>
      </c>
    </row>
    <row r="1259" spans="1:8" x14ac:dyDescent="0.2">
      <c r="A1259" s="71" t="s">
        <v>219</v>
      </c>
      <c r="B1259" s="71" t="s">
        <v>216</v>
      </c>
      <c r="C1259" s="96" t="s">
        <v>1648</v>
      </c>
      <c r="D1259" s="105">
        <v>8</v>
      </c>
      <c r="E1259">
        <v>2.08</v>
      </c>
      <c r="G1259" s="103">
        <v>2.08</v>
      </c>
      <c r="H1259" s="102">
        <f t="shared" si="19"/>
        <v>33119.840000000004</v>
      </c>
    </row>
    <row r="1260" spans="1:8" x14ac:dyDescent="0.2">
      <c r="A1260" s="71" t="s">
        <v>220</v>
      </c>
      <c r="B1260" s="71" t="s">
        <v>221</v>
      </c>
      <c r="C1260" s="96" t="s">
        <v>1648</v>
      </c>
      <c r="D1260" s="105">
        <v>7</v>
      </c>
      <c r="E1260">
        <v>3.38</v>
      </c>
      <c r="G1260" s="103">
        <v>3.38</v>
      </c>
      <c r="H1260" s="102">
        <f t="shared" si="19"/>
        <v>53819.74</v>
      </c>
    </row>
    <row r="1261" spans="1:8" x14ac:dyDescent="0.2">
      <c r="A1261" s="71" t="s">
        <v>222</v>
      </c>
      <c r="B1261" s="71" t="s">
        <v>221</v>
      </c>
      <c r="C1261" s="96" t="s">
        <v>1648</v>
      </c>
      <c r="D1261" s="105">
        <v>8</v>
      </c>
      <c r="E1261">
        <v>3.86</v>
      </c>
      <c r="G1261" s="103">
        <v>3.86</v>
      </c>
      <c r="H1261" s="102">
        <f t="shared" si="19"/>
        <v>61462.78</v>
      </c>
    </row>
    <row r="1262" spans="1:8" x14ac:dyDescent="0.2">
      <c r="A1262" s="71" t="s">
        <v>223</v>
      </c>
      <c r="B1262" s="71" t="s">
        <v>221</v>
      </c>
      <c r="C1262" s="96" t="s">
        <v>1648</v>
      </c>
      <c r="D1262" s="105">
        <v>12</v>
      </c>
      <c r="E1262">
        <v>4.9800000000000004</v>
      </c>
      <c r="G1262" s="103">
        <v>4.9800000000000004</v>
      </c>
      <c r="H1262" s="102">
        <f t="shared" si="19"/>
        <v>79296.540000000008</v>
      </c>
    </row>
    <row r="1263" spans="1:8" x14ac:dyDescent="0.2">
      <c r="A1263" s="71" t="s">
        <v>224</v>
      </c>
      <c r="B1263" s="71" t="s">
        <v>221</v>
      </c>
      <c r="C1263" s="96" t="s">
        <v>1648</v>
      </c>
      <c r="D1263" s="105">
        <v>22</v>
      </c>
      <c r="E1263">
        <v>10.050000000000001</v>
      </c>
      <c r="G1263" s="103">
        <v>10.050000000000001</v>
      </c>
      <c r="H1263" s="102">
        <f t="shared" si="19"/>
        <v>160026.15000000002</v>
      </c>
    </row>
    <row r="1264" spans="1:8" x14ac:dyDescent="0.2">
      <c r="A1264" s="71" t="s">
        <v>225</v>
      </c>
      <c r="B1264" s="71" t="s">
        <v>226</v>
      </c>
      <c r="C1264" s="96" t="s">
        <v>1648</v>
      </c>
      <c r="D1264" s="105">
        <v>5</v>
      </c>
      <c r="E1264">
        <v>1.31</v>
      </c>
      <c r="G1264" s="103">
        <v>1.31</v>
      </c>
      <c r="H1264" s="102">
        <f t="shared" si="19"/>
        <v>20859.13</v>
      </c>
    </row>
    <row r="1265" spans="1:8" x14ac:dyDescent="0.2">
      <c r="A1265" s="71" t="s">
        <v>227</v>
      </c>
      <c r="B1265" s="71" t="s">
        <v>226</v>
      </c>
      <c r="C1265" s="96" t="s">
        <v>1648</v>
      </c>
      <c r="D1265" s="105">
        <v>6</v>
      </c>
      <c r="E1265">
        <v>2.02</v>
      </c>
      <c r="G1265" s="103">
        <v>2.02</v>
      </c>
      <c r="H1265" s="102">
        <f t="shared" si="19"/>
        <v>32164.46</v>
      </c>
    </row>
    <row r="1266" spans="1:8" x14ac:dyDescent="0.2">
      <c r="A1266" s="71" t="s">
        <v>228</v>
      </c>
      <c r="B1266" s="71" t="s">
        <v>226</v>
      </c>
      <c r="C1266" s="96" t="s">
        <v>1648</v>
      </c>
      <c r="D1266" s="105">
        <v>8</v>
      </c>
      <c r="E1266">
        <v>3.04</v>
      </c>
      <c r="G1266" s="103">
        <v>3.04</v>
      </c>
      <c r="H1266" s="102">
        <f t="shared" si="19"/>
        <v>48405.919999999998</v>
      </c>
    </row>
    <row r="1267" spans="1:8" x14ac:dyDescent="0.2">
      <c r="A1267" s="71" t="s">
        <v>229</v>
      </c>
      <c r="B1267" s="71" t="s">
        <v>226</v>
      </c>
      <c r="C1267" s="96" t="s">
        <v>1648</v>
      </c>
      <c r="D1267" s="105">
        <v>18</v>
      </c>
      <c r="E1267">
        <v>7.94</v>
      </c>
      <c r="G1267" s="103">
        <v>7.94</v>
      </c>
      <c r="H1267" s="102">
        <f t="shared" si="19"/>
        <v>126428.62000000001</v>
      </c>
    </row>
    <row r="1268" spans="1:8" x14ac:dyDescent="0.2">
      <c r="A1268" s="71" t="s">
        <v>230</v>
      </c>
      <c r="B1268" s="71" t="s">
        <v>231</v>
      </c>
      <c r="C1268" s="96" t="s">
        <v>1648</v>
      </c>
      <c r="D1268" s="105">
        <v>6</v>
      </c>
      <c r="E1268">
        <v>2.2799999999999998</v>
      </c>
      <c r="G1268" s="103">
        <v>2.2799999999999998</v>
      </c>
      <c r="H1268" s="102">
        <f t="shared" si="19"/>
        <v>36304.439999999995</v>
      </c>
    </row>
    <row r="1269" spans="1:8" x14ac:dyDescent="0.2">
      <c r="A1269" s="71" t="s">
        <v>232</v>
      </c>
      <c r="B1269" s="71" t="s">
        <v>231</v>
      </c>
      <c r="C1269" s="96" t="s">
        <v>1648</v>
      </c>
      <c r="D1269" s="105">
        <v>6</v>
      </c>
      <c r="E1269">
        <v>2.33</v>
      </c>
      <c r="G1269" s="103">
        <v>2.33</v>
      </c>
      <c r="H1269" s="102">
        <f t="shared" si="19"/>
        <v>37100.590000000004</v>
      </c>
    </row>
    <row r="1270" spans="1:8" x14ac:dyDescent="0.2">
      <c r="A1270" s="71" t="s">
        <v>233</v>
      </c>
      <c r="B1270" s="71" t="s">
        <v>231</v>
      </c>
      <c r="C1270" s="96" t="s">
        <v>1648</v>
      </c>
      <c r="D1270" s="105">
        <v>10</v>
      </c>
      <c r="E1270">
        <v>3.83</v>
      </c>
      <c r="G1270" s="103">
        <v>3.83</v>
      </c>
      <c r="H1270" s="102">
        <f t="shared" si="19"/>
        <v>60985.090000000004</v>
      </c>
    </row>
    <row r="1271" spans="1:8" x14ac:dyDescent="0.2">
      <c r="A1271" s="71" t="s">
        <v>234</v>
      </c>
      <c r="B1271" s="71" t="s">
        <v>231</v>
      </c>
      <c r="C1271" s="96" t="s">
        <v>1648</v>
      </c>
      <c r="D1271" s="105">
        <v>18</v>
      </c>
      <c r="E1271">
        <v>7.64</v>
      </c>
      <c r="G1271" s="103">
        <v>7.64</v>
      </c>
      <c r="H1271" s="102">
        <f t="shared" si="19"/>
        <v>121651.72</v>
      </c>
    </row>
    <row r="1272" spans="1:8" x14ac:dyDescent="0.2">
      <c r="A1272" s="71" t="s">
        <v>235</v>
      </c>
      <c r="B1272" s="71" t="s">
        <v>236</v>
      </c>
      <c r="C1272" s="96" t="s">
        <v>1648</v>
      </c>
      <c r="D1272" s="105">
        <v>3</v>
      </c>
      <c r="E1272">
        <v>0.8</v>
      </c>
      <c r="G1272" s="103">
        <v>0.8</v>
      </c>
      <c r="H1272" s="102">
        <f t="shared" si="19"/>
        <v>12738.400000000001</v>
      </c>
    </row>
    <row r="1273" spans="1:8" x14ac:dyDescent="0.2">
      <c r="A1273" s="71" t="s">
        <v>237</v>
      </c>
      <c r="B1273" s="71" t="s">
        <v>236</v>
      </c>
      <c r="C1273" s="96" t="s">
        <v>1648</v>
      </c>
      <c r="D1273" s="105">
        <v>4</v>
      </c>
      <c r="E1273">
        <v>1.05</v>
      </c>
      <c r="G1273" s="103">
        <v>1.05</v>
      </c>
      <c r="H1273" s="102">
        <f t="shared" si="19"/>
        <v>16719.150000000001</v>
      </c>
    </row>
    <row r="1274" spans="1:8" x14ac:dyDescent="0.2">
      <c r="A1274" s="71" t="s">
        <v>238</v>
      </c>
      <c r="B1274" s="71" t="s">
        <v>236</v>
      </c>
      <c r="C1274" s="96" t="s">
        <v>1648</v>
      </c>
      <c r="D1274" s="105">
        <v>6</v>
      </c>
      <c r="E1274">
        <v>1.71</v>
      </c>
      <c r="G1274" s="103">
        <v>1.71</v>
      </c>
      <c r="H1274" s="102">
        <f t="shared" si="19"/>
        <v>27228.329999999998</v>
      </c>
    </row>
    <row r="1275" spans="1:8" x14ac:dyDescent="0.2">
      <c r="A1275" s="71" t="s">
        <v>239</v>
      </c>
      <c r="B1275" s="71" t="s">
        <v>236</v>
      </c>
      <c r="C1275" s="96" t="s">
        <v>1648</v>
      </c>
      <c r="D1275" s="105">
        <v>13</v>
      </c>
      <c r="E1275">
        <v>4.37</v>
      </c>
      <c r="G1275" s="103">
        <v>4.37</v>
      </c>
      <c r="H1275" s="102">
        <f t="shared" si="19"/>
        <v>69583.509999999995</v>
      </c>
    </row>
    <row r="1276" spans="1:8" x14ac:dyDescent="0.2">
      <c r="A1276" s="71" t="s">
        <v>240</v>
      </c>
      <c r="B1276" s="71" t="s">
        <v>241</v>
      </c>
      <c r="C1276" s="96" t="s">
        <v>1648</v>
      </c>
      <c r="D1276" s="105">
        <v>3</v>
      </c>
      <c r="E1276">
        <v>1.41</v>
      </c>
      <c r="G1276" s="103">
        <v>1.41</v>
      </c>
      <c r="H1276" s="102">
        <f t="shared" si="19"/>
        <v>22451.43</v>
      </c>
    </row>
    <row r="1277" spans="1:8" x14ac:dyDescent="0.2">
      <c r="A1277" s="71" t="s">
        <v>242</v>
      </c>
      <c r="B1277" s="71" t="s">
        <v>241</v>
      </c>
      <c r="C1277" s="96" t="s">
        <v>1648</v>
      </c>
      <c r="D1277" s="105">
        <v>6</v>
      </c>
      <c r="E1277">
        <v>2.13</v>
      </c>
      <c r="G1277" s="103">
        <v>2.13</v>
      </c>
      <c r="H1277" s="102">
        <f t="shared" si="19"/>
        <v>33915.99</v>
      </c>
    </row>
    <row r="1278" spans="1:8" x14ac:dyDescent="0.2">
      <c r="A1278" s="71" t="s">
        <v>243</v>
      </c>
      <c r="B1278" s="71" t="s">
        <v>241</v>
      </c>
      <c r="C1278" s="96" t="s">
        <v>1648</v>
      </c>
      <c r="D1278" s="105">
        <v>12</v>
      </c>
      <c r="E1278">
        <v>3.43</v>
      </c>
      <c r="G1278" s="103">
        <v>3.43</v>
      </c>
      <c r="H1278" s="102">
        <f t="shared" si="19"/>
        <v>54615.89</v>
      </c>
    </row>
    <row r="1279" spans="1:8" x14ac:dyDescent="0.2">
      <c r="A1279" s="71" t="s">
        <v>244</v>
      </c>
      <c r="B1279" s="71" t="s">
        <v>241</v>
      </c>
      <c r="C1279" s="96" t="s">
        <v>1648</v>
      </c>
      <c r="D1279" s="105">
        <v>22</v>
      </c>
      <c r="E1279">
        <v>6.85</v>
      </c>
      <c r="G1279" s="103">
        <v>6.85</v>
      </c>
      <c r="H1279" s="102">
        <f t="shared" si="19"/>
        <v>109072.54999999999</v>
      </c>
    </row>
    <row r="1280" spans="1:8" x14ac:dyDescent="0.2">
      <c r="A1280" s="71" t="s">
        <v>245</v>
      </c>
      <c r="B1280" s="71" t="s">
        <v>246</v>
      </c>
      <c r="C1280" s="96" t="s">
        <v>1648</v>
      </c>
      <c r="D1280" s="105">
        <v>3</v>
      </c>
      <c r="E1280">
        <v>0.98</v>
      </c>
      <c r="G1280" s="103">
        <v>0.98</v>
      </c>
      <c r="H1280" s="102">
        <f t="shared" si="19"/>
        <v>15604.539999999999</v>
      </c>
    </row>
    <row r="1281" spans="1:8" x14ac:dyDescent="0.2">
      <c r="A1281" s="71" t="s">
        <v>247</v>
      </c>
      <c r="B1281" s="71" t="s">
        <v>246</v>
      </c>
      <c r="C1281" s="96" t="s">
        <v>1648</v>
      </c>
      <c r="D1281" s="105">
        <v>5</v>
      </c>
      <c r="E1281">
        <v>1.46</v>
      </c>
      <c r="G1281" s="103">
        <v>1.46</v>
      </c>
      <c r="H1281" s="102">
        <f t="shared" si="19"/>
        <v>23247.579999999998</v>
      </c>
    </row>
    <row r="1282" spans="1:8" x14ac:dyDescent="0.2">
      <c r="A1282" s="71" t="s">
        <v>248</v>
      </c>
      <c r="B1282" s="71" t="s">
        <v>246</v>
      </c>
      <c r="C1282" s="96" t="s">
        <v>1648</v>
      </c>
      <c r="D1282" s="105">
        <v>9</v>
      </c>
      <c r="E1282">
        <v>2.4300000000000002</v>
      </c>
      <c r="G1282" s="103">
        <v>2.4300000000000002</v>
      </c>
      <c r="H1282" s="102">
        <f t="shared" si="19"/>
        <v>38692.89</v>
      </c>
    </row>
    <row r="1283" spans="1:8" x14ac:dyDescent="0.2">
      <c r="A1283" s="71" t="s">
        <v>249</v>
      </c>
      <c r="B1283" s="71" t="s">
        <v>246</v>
      </c>
      <c r="C1283" s="96" t="s">
        <v>1648</v>
      </c>
      <c r="D1283" s="105">
        <v>17</v>
      </c>
      <c r="E1283">
        <v>5.01</v>
      </c>
      <c r="G1283" s="103">
        <v>5.01</v>
      </c>
      <c r="H1283" s="102">
        <f t="shared" si="19"/>
        <v>79774.23</v>
      </c>
    </row>
    <row r="1284" spans="1:8" x14ac:dyDescent="0.2">
      <c r="A1284" s="71" t="s">
        <v>250</v>
      </c>
      <c r="B1284" s="71" t="s">
        <v>251</v>
      </c>
      <c r="C1284" s="96" t="s">
        <v>1648</v>
      </c>
      <c r="D1284" s="105">
        <v>2</v>
      </c>
      <c r="E1284">
        <v>0.75</v>
      </c>
      <c r="G1284" s="103">
        <v>0.75</v>
      </c>
      <c r="H1284" s="102">
        <f t="shared" si="19"/>
        <v>11942.25</v>
      </c>
    </row>
    <row r="1285" spans="1:8" x14ac:dyDescent="0.2">
      <c r="A1285" s="71" t="s">
        <v>252</v>
      </c>
      <c r="B1285" s="71" t="s">
        <v>251</v>
      </c>
      <c r="C1285" s="96" t="s">
        <v>1648</v>
      </c>
      <c r="D1285" s="105">
        <v>5</v>
      </c>
      <c r="E1285">
        <v>1.1399999999999999</v>
      </c>
      <c r="G1285" s="103">
        <v>1.1399999999999999</v>
      </c>
      <c r="H1285" s="102">
        <f t="shared" si="19"/>
        <v>18152.219999999998</v>
      </c>
    </row>
    <row r="1286" spans="1:8" x14ac:dyDescent="0.2">
      <c r="A1286" s="71" t="s">
        <v>253</v>
      </c>
      <c r="B1286" s="71" t="s">
        <v>251</v>
      </c>
      <c r="C1286" s="96" t="s">
        <v>1648</v>
      </c>
      <c r="D1286" s="105">
        <v>9</v>
      </c>
      <c r="E1286">
        <v>2.06</v>
      </c>
      <c r="G1286" s="103">
        <v>2.06</v>
      </c>
      <c r="H1286" s="102">
        <f t="shared" si="19"/>
        <v>32801.379999999997</v>
      </c>
    </row>
    <row r="1287" spans="1:8" x14ac:dyDescent="0.2">
      <c r="A1287" s="71" t="s">
        <v>254</v>
      </c>
      <c r="B1287" s="71" t="s">
        <v>251</v>
      </c>
      <c r="C1287" s="96" t="s">
        <v>1648</v>
      </c>
      <c r="D1287" s="105">
        <v>16</v>
      </c>
      <c r="E1287">
        <v>4.43</v>
      </c>
      <c r="G1287" s="103">
        <v>4.43</v>
      </c>
      <c r="H1287" s="102">
        <f t="shared" si="19"/>
        <v>70538.89</v>
      </c>
    </row>
    <row r="1288" spans="1:8" x14ac:dyDescent="0.2">
      <c r="A1288" s="71" t="s">
        <v>255</v>
      </c>
      <c r="B1288" s="71" t="s">
        <v>256</v>
      </c>
      <c r="C1288" s="96" t="s">
        <v>1650</v>
      </c>
      <c r="D1288" s="105">
        <v>0</v>
      </c>
      <c r="E1288">
        <v>-1</v>
      </c>
      <c r="G1288" s="103">
        <v>-1</v>
      </c>
      <c r="H1288" s="102">
        <v>0</v>
      </c>
    </row>
    <row r="1289" spans="1:8" x14ac:dyDescent="0.2">
      <c r="A1289" s="71" t="s">
        <v>257</v>
      </c>
      <c r="B1289" s="71" t="s">
        <v>258</v>
      </c>
      <c r="C1289" s="96" t="s">
        <v>1650</v>
      </c>
      <c r="D1289" s="105">
        <v>0</v>
      </c>
      <c r="E1289">
        <v>-1</v>
      </c>
      <c r="G1289" s="103">
        <v>-1</v>
      </c>
      <c r="H1289" s="102">
        <v>0</v>
      </c>
    </row>
  </sheetData>
  <sortState xmlns:xlrd2="http://schemas.microsoft.com/office/spreadsheetml/2017/richdata2" ref="A16:I1273">
    <sortCondition ref="A16:A1273"/>
  </sortState>
  <mergeCells count="3">
    <mergeCell ref="A7:H7"/>
    <mergeCell ref="A10:H10"/>
    <mergeCell ref="A11:H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0" ma:contentTypeDescription="Create a new document." ma:contentTypeScope="" ma:versionID="6531ebe219340b96f26db57eab5b828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45F569-50A1-4B75-A2ED-5B2347453539}">
  <ds:schemaRefs>
    <ds:schemaRef ds:uri="http://schemas.microsoft.com/office/2006/metadata/longProperties"/>
  </ds:schemaRefs>
</ds:datastoreItem>
</file>

<file path=customXml/itemProps2.xml><?xml version="1.0" encoding="utf-8"?>
<ds:datastoreItem xmlns:ds="http://schemas.openxmlformats.org/officeDocument/2006/customXml" ds:itemID="{F5F58F60-D209-4320-B0E6-9A80E4D35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EDF8696-5462-4F23-892C-E62319170142}">
  <ds:schemaRefs>
    <ds:schemaRef ds:uri="http://schemas.microsoft.com/sharepoint/v3/contenttype/forms"/>
  </ds:schemaRefs>
</ds:datastoreItem>
</file>

<file path=customXml/itemProps4.xml><?xml version="1.0" encoding="utf-8"?>
<ds:datastoreItem xmlns:ds="http://schemas.openxmlformats.org/officeDocument/2006/customXml" ds:itemID="{D73CE3D0-45D2-4092-9A5D-942822CAE25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01c35869-6495-4b3a-952e-bc5e37f13032}" enabled="1" method="Standard" siteId="{c663f89c-ef9b-418f-bd3d-41e46c0ce0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vt:lpstr>
      <vt:lpstr>Calculator</vt:lpstr>
      <vt:lpstr>Hospital Info</vt:lpstr>
      <vt:lpstr>Weights &amp; Thresholds v29</vt:lpstr>
      <vt:lpstr>age_adj</vt:lpstr>
      <vt:lpstr>cost_thresh</vt:lpstr>
      <vt:lpstr>day_pay</vt:lpstr>
      <vt:lpstr>day_thresh</vt:lpstr>
      <vt:lpstr>DRG_base</vt:lpstr>
      <vt:lpstr>MC</vt:lpstr>
      <vt:lpstr>pol_adj</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 DRG calculator 2010-06-14.xls</dc:title>
  <dc:creator>11001561</dc:creator>
  <cp:lastModifiedBy>Murphy, Karen</cp:lastModifiedBy>
  <cp:lastPrinted>2010-06-15T20:20:44Z</cp:lastPrinted>
  <dcterms:created xsi:type="dcterms:W3CDTF">2008-08-08T02:49:05Z</dcterms:created>
  <dcterms:modified xsi:type="dcterms:W3CDTF">2026-07-13T14:41:55Z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STIPCICH, DEBRA K</vt:lpwstr>
  </property>
  <property fmtid="{D5CDD505-2E9C-101B-9397-08002B2CF9AE}" pid="4" name="display_urn:schemas-microsoft-com:office:office#Author">
    <vt:lpwstr>STIPCICH, DEBRA K</vt:lpwstr>
  </property>
  <property fmtid="{D5CDD505-2E9C-101B-9397-08002B2CF9AE}" pid="5" name="TemplateUrl">
    <vt:lpwstr/>
  </property>
  <property fmtid="{D5CDD505-2E9C-101B-9397-08002B2CF9AE}" pid="6" name="xd_ProgID">
    <vt:lpwstr/>
  </property>
</Properties>
</file>